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ata\Dropbox\東北地区公認競技会\2025\200.エントリー\"/>
    </mc:Choice>
  </mc:AlternateContent>
  <xr:revisionPtr revIDLastSave="0" documentId="13_ncr:1_{A82C66C5-4521-4C05-B757-11E8C671B893}" xr6:coauthVersionLast="47" xr6:coauthVersionMax="47" xr10:uidLastSave="{00000000-0000-0000-0000-000000000000}"/>
  <bookViews>
    <workbookView xWindow="-120" yWindow="-120" windowWidth="29040" windowHeight="15720" xr2:uid="{0D767F8C-06FD-BE43-BBB0-C3F6C85001C7}"/>
  </bookViews>
  <sheets>
    <sheet name="入力方法" sheetId="10" r:id="rId1"/>
    <sheet name="参加団体情報" sheetId="8" r:id="rId2"/>
    <sheet name="馬匹・選手リスト" sheetId="7" r:id="rId3"/>
    <sheet name="参加馬入厩届" sheetId="5" r:id="rId4"/>
    <sheet name="競技参加申込" sheetId="9" r:id="rId5"/>
    <sheet name="RRC出場はこちらも入力" sheetId="12" r:id="rId6"/>
    <sheet name="集計表・競技情報" sheetId="1" r:id="rId7"/>
    <sheet name="選択肢" sheetId="11" r:id="rId8"/>
  </sheets>
  <definedNames>
    <definedName name="_xlnm.Print_Area" localSheetId="5">RRC出場はこちらも入力!$A$1:$V$22</definedName>
    <definedName name="_xlnm.Print_Area" localSheetId="4">競技参加申込!$A$1:$K$38</definedName>
    <definedName name="_xlnm.Print_Area" localSheetId="1">参加団体情報!$A$1:$F$12</definedName>
    <definedName name="_xlnm.Print_Area" localSheetId="6">集計表・競技情報!$A$1:$G$23</definedName>
    <definedName name="_xlnm.Print_Titles" localSheetId="4">競技参加申込!$1:$6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5" i="7" l="1"/>
  <c r="I5" i="12" l="1"/>
  <c r="I4" i="12"/>
  <c r="F4" i="12"/>
  <c r="D13" i="9"/>
  <c r="E13" i="9"/>
  <c r="D14" i="9"/>
  <c r="E14" i="9"/>
  <c r="D15" i="9"/>
  <c r="E15" i="9"/>
  <c r="D16" i="9"/>
  <c r="E16" i="9"/>
  <c r="D17" i="9"/>
  <c r="E17" i="9"/>
  <c r="D18" i="9"/>
  <c r="E18" i="9"/>
  <c r="D19" i="9"/>
  <c r="E19" i="9"/>
  <c r="D20" i="9"/>
  <c r="E20" i="9"/>
  <c r="D21" i="9"/>
  <c r="E21" i="9"/>
  <c r="D22" i="9"/>
  <c r="E22" i="9"/>
  <c r="D23" i="9"/>
  <c r="E23" i="9"/>
  <c r="D24" i="9"/>
  <c r="E24" i="9"/>
  <c r="D25" i="9"/>
  <c r="E25" i="9"/>
  <c r="D26" i="9"/>
  <c r="E26" i="9"/>
  <c r="D27" i="9"/>
  <c r="E27" i="9"/>
  <c r="D28" i="9"/>
  <c r="E28" i="9"/>
  <c r="D29" i="9"/>
  <c r="E29" i="9"/>
  <c r="D30" i="9"/>
  <c r="E30" i="9"/>
  <c r="D31" i="9"/>
  <c r="E31" i="9"/>
  <c r="D32" i="9"/>
  <c r="E32" i="9"/>
  <c r="D33" i="9"/>
  <c r="E33" i="9"/>
  <c r="D34" i="9"/>
  <c r="E34" i="9"/>
  <c r="D35" i="9"/>
  <c r="E35" i="9"/>
  <c r="D36" i="9"/>
  <c r="E36" i="9"/>
  <c r="Q6" i="7"/>
  <c r="Q7" i="7"/>
  <c r="Q8" i="7"/>
  <c r="Q9" i="7"/>
  <c r="Q10" i="7"/>
  <c r="Q11" i="7"/>
  <c r="Q12" i="7"/>
  <c r="Q13" i="7"/>
  <c r="Q14" i="7"/>
  <c r="Q15" i="7"/>
  <c r="Q16" i="7"/>
  <c r="Q17" i="7"/>
  <c r="Q18" i="7"/>
  <c r="Q19" i="7"/>
  <c r="Q20" i="7"/>
  <c r="Q21" i="7"/>
  <c r="Q22" i="7"/>
  <c r="Q23" i="7"/>
  <c r="Q24" i="7"/>
  <c r="F11" i="12"/>
  <c r="G11" i="12"/>
  <c r="H11" i="12"/>
  <c r="I11" i="12"/>
  <c r="J11" i="12"/>
  <c r="K11" i="12"/>
  <c r="M11" i="12"/>
  <c r="N11" i="12"/>
  <c r="O11" i="12"/>
  <c r="P11" i="12"/>
  <c r="Q11" i="12"/>
  <c r="R11" i="12"/>
  <c r="S11" i="12"/>
  <c r="T11" i="12"/>
  <c r="U11" i="12"/>
  <c r="V11" i="12"/>
  <c r="F12" i="12"/>
  <c r="G12" i="12"/>
  <c r="H12" i="12"/>
  <c r="I12" i="12"/>
  <c r="J12" i="12"/>
  <c r="K12" i="12"/>
  <c r="M12" i="12"/>
  <c r="N12" i="12"/>
  <c r="O12" i="12"/>
  <c r="P12" i="12"/>
  <c r="Q12" i="12"/>
  <c r="R12" i="12"/>
  <c r="S12" i="12"/>
  <c r="T12" i="12"/>
  <c r="U12" i="12"/>
  <c r="V12" i="12"/>
  <c r="F13" i="12"/>
  <c r="G13" i="12"/>
  <c r="H13" i="12"/>
  <c r="I13" i="12"/>
  <c r="J13" i="12"/>
  <c r="K13" i="12"/>
  <c r="M13" i="12"/>
  <c r="N13" i="12"/>
  <c r="O13" i="12"/>
  <c r="P13" i="12"/>
  <c r="Q13" i="12"/>
  <c r="R13" i="12"/>
  <c r="S13" i="12"/>
  <c r="T13" i="12"/>
  <c r="U13" i="12"/>
  <c r="V13" i="12"/>
  <c r="F14" i="12"/>
  <c r="G14" i="12"/>
  <c r="H14" i="12"/>
  <c r="I14" i="12"/>
  <c r="J14" i="12"/>
  <c r="K14" i="12"/>
  <c r="M14" i="12"/>
  <c r="N14" i="12"/>
  <c r="O14" i="12"/>
  <c r="P14" i="12"/>
  <c r="Q14" i="12"/>
  <c r="R14" i="12"/>
  <c r="S14" i="12"/>
  <c r="T14" i="12"/>
  <c r="U14" i="12"/>
  <c r="V14" i="12"/>
  <c r="F15" i="12"/>
  <c r="G15" i="12"/>
  <c r="H15" i="12"/>
  <c r="I15" i="12"/>
  <c r="J15" i="12"/>
  <c r="K15" i="12"/>
  <c r="M15" i="12"/>
  <c r="N15" i="12"/>
  <c r="O15" i="12"/>
  <c r="P15" i="12"/>
  <c r="Q15" i="12"/>
  <c r="R15" i="12"/>
  <c r="S15" i="12"/>
  <c r="T15" i="12"/>
  <c r="U15" i="12"/>
  <c r="V15" i="12"/>
  <c r="F16" i="12"/>
  <c r="G16" i="12"/>
  <c r="H16" i="12"/>
  <c r="I16" i="12"/>
  <c r="J16" i="12"/>
  <c r="K16" i="12"/>
  <c r="M16" i="12"/>
  <c r="N16" i="12"/>
  <c r="O16" i="12"/>
  <c r="P16" i="12"/>
  <c r="Q16" i="12"/>
  <c r="R16" i="12"/>
  <c r="S16" i="12"/>
  <c r="T16" i="12"/>
  <c r="U16" i="12"/>
  <c r="V16" i="12"/>
  <c r="F17" i="12"/>
  <c r="G17" i="12"/>
  <c r="H17" i="12"/>
  <c r="I17" i="12"/>
  <c r="J17" i="12"/>
  <c r="K17" i="12"/>
  <c r="M17" i="12"/>
  <c r="N17" i="12"/>
  <c r="O17" i="12"/>
  <c r="P17" i="12"/>
  <c r="Q17" i="12"/>
  <c r="R17" i="12"/>
  <c r="S17" i="12"/>
  <c r="T17" i="12"/>
  <c r="U17" i="12"/>
  <c r="V17" i="12"/>
  <c r="F18" i="12"/>
  <c r="G18" i="12"/>
  <c r="H18" i="12"/>
  <c r="I18" i="12"/>
  <c r="J18" i="12"/>
  <c r="K18" i="12"/>
  <c r="M18" i="12"/>
  <c r="N18" i="12"/>
  <c r="O18" i="12"/>
  <c r="P18" i="12"/>
  <c r="Q18" i="12"/>
  <c r="R18" i="12"/>
  <c r="S18" i="12"/>
  <c r="T18" i="12"/>
  <c r="U18" i="12"/>
  <c r="V18" i="12"/>
  <c r="E19" i="12"/>
  <c r="F19" i="12"/>
  <c r="G19" i="12"/>
  <c r="H19" i="12"/>
  <c r="I19" i="12"/>
  <c r="J19" i="12"/>
  <c r="K19" i="12"/>
  <c r="M19" i="12"/>
  <c r="N19" i="12"/>
  <c r="O19" i="12"/>
  <c r="P19" i="12"/>
  <c r="Q19" i="12"/>
  <c r="R19" i="12"/>
  <c r="S19" i="12"/>
  <c r="T19" i="12"/>
  <c r="U19" i="12"/>
  <c r="V19" i="12"/>
  <c r="F5" i="12"/>
  <c r="V10" i="12"/>
  <c r="U10" i="12"/>
  <c r="T10" i="12"/>
  <c r="S10" i="12"/>
  <c r="R10" i="12"/>
  <c r="Q10" i="12"/>
  <c r="P10" i="12"/>
  <c r="O10" i="12"/>
  <c r="N10" i="12"/>
  <c r="M10" i="12"/>
  <c r="K10" i="12"/>
  <c r="J10" i="12"/>
  <c r="I10" i="12"/>
  <c r="H10" i="12"/>
  <c r="G10" i="12"/>
  <c r="E10" i="12"/>
  <c r="F10" i="12"/>
  <c r="G8" i="9"/>
  <c r="H8" i="9"/>
  <c r="I8" i="9"/>
  <c r="K8" i="9"/>
  <c r="G9" i="9"/>
  <c r="H9" i="9"/>
  <c r="I9" i="9"/>
  <c r="K9" i="9"/>
  <c r="G10" i="9"/>
  <c r="H10" i="9"/>
  <c r="I10" i="9"/>
  <c r="K10" i="9"/>
  <c r="G11" i="9"/>
  <c r="H11" i="9"/>
  <c r="I11" i="9"/>
  <c r="K11" i="9"/>
  <c r="G12" i="9"/>
  <c r="H12" i="9"/>
  <c r="I12" i="9"/>
  <c r="K12" i="9"/>
  <c r="G13" i="9"/>
  <c r="H13" i="9"/>
  <c r="I13" i="9"/>
  <c r="K13" i="9"/>
  <c r="G14" i="9"/>
  <c r="H14" i="9"/>
  <c r="I14" i="9"/>
  <c r="K14" i="9"/>
  <c r="G15" i="9"/>
  <c r="H15" i="9"/>
  <c r="I15" i="9"/>
  <c r="K15" i="9"/>
  <c r="G16" i="9"/>
  <c r="H16" i="9"/>
  <c r="I16" i="9"/>
  <c r="K16" i="9"/>
  <c r="G17" i="9"/>
  <c r="H17" i="9"/>
  <c r="I17" i="9"/>
  <c r="K17" i="9"/>
  <c r="G18" i="9"/>
  <c r="H18" i="9"/>
  <c r="I18" i="9"/>
  <c r="K18" i="9"/>
  <c r="G19" i="9"/>
  <c r="H19" i="9"/>
  <c r="I19" i="9"/>
  <c r="K19" i="9"/>
  <c r="G20" i="9"/>
  <c r="H20" i="9"/>
  <c r="I20" i="9"/>
  <c r="K20" i="9"/>
  <c r="G21" i="9"/>
  <c r="H21" i="9"/>
  <c r="I21" i="9"/>
  <c r="K21" i="9"/>
  <c r="G22" i="9"/>
  <c r="H22" i="9"/>
  <c r="I22" i="9"/>
  <c r="K22" i="9"/>
  <c r="G23" i="9"/>
  <c r="H23" i="9"/>
  <c r="I23" i="9"/>
  <c r="K23" i="9"/>
  <c r="G24" i="9"/>
  <c r="H24" i="9"/>
  <c r="I24" i="9"/>
  <c r="K24" i="9"/>
  <c r="G25" i="9"/>
  <c r="H25" i="9"/>
  <c r="I25" i="9"/>
  <c r="K25" i="9"/>
  <c r="G26" i="9"/>
  <c r="H26" i="9"/>
  <c r="I26" i="9"/>
  <c r="K26" i="9"/>
  <c r="G27" i="9"/>
  <c r="H27" i="9"/>
  <c r="I27" i="9"/>
  <c r="K27" i="9"/>
  <c r="G28" i="9"/>
  <c r="H28" i="9"/>
  <c r="I28" i="9"/>
  <c r="K28" i="9"/>
  <c r="G29" i="9"/>
  <c r="H29" i="9"/>
  <c r="I29" i="9"/>
  <c r="K29" i="9"/>
  <c r="G30" i="9"/>
  <c r="H30" i="9"/>
  <c r="I30" i="9"/>
  <c r="K30" i="9"/>
  <c r="G31" i="9"/>
  <c r="H31" i="9"/>
  <c r="I31" i="9"/>
  <c r="K31" i="9"/>
  <c r="G32" i="9"/>
  <c r="H32" i="9"/>
  <c r="I32" i="9"/>
  <c r="K32" i="9"/>
  <c r="G33" i="9"/>
  <c r="H33" i="9"/>
  <c r="I33" i="9"/>
  <c r="K33" i="9"/>
  <c r="G34" i="9"/>
  <c r="H34" i="9"/>
  <c r="I34" i="9"/>
  <c r="K34" i="9"/>
  <c r="G35" i="9"/>
  <c r="H35" i="9"/>
  <c r="I35" i="9"/>
  <c r="K35" i="9"/>
  <c r="G36" i="9"/>
  <c r="H36" i="9"/>
  <c r="I36" i="9"/>
  <c r="K36" i="9"/>
  <c r="F36" i="9"/>
  <c r="F35" i="9"/>
  <c r="F34" i="9"/>
  <c r="F33" i="9"/>
  <c r="F32" i="9"/>
  <c r="F31" i="9"/>
  <c r="F30" i="9"/>
  <c r="F29" i="9"/>
  <c r="F28" i="9"/>
  <c r="F27" i="9"/>
  <c r="F7" i="9"/>
  <c r="G7" i="9"/>
  <c r="H7" i="9"/>
  <c r="I7" i="9"/>
  <c r="K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J4" i="9" l="1"/>
  <c r="E18" i="12"/>
  <c r="E17" i="12"/>
  <c r="E16" i="12"/>
  <c r="E15" i="12"/>
  <c r="E14" i="12"/>
  <c r="E12" i="12"/>
  <c r="E13" i="12"/>
  <c r="E11" i="12"/>
  <c r="Q4" i="7"/>
  <c r="E22" i="1" l="1"/>
  <c r="E21" i="1"/>
  <c r="Z3" i="5"/>
  <c r="U3" i="5"/>
  <c r="E40" i="5"/>
  <c r="E38" i="5"/>
  <c r="E37" i="5"/>
  <c r="E35" i="5"/>
  <c r="E34" i="5"/>
  <c r="E32" i="5"/>
  <c r="E31" i="5"/>
  <c r="E29" i="5"/>
  <c r="E28" i="5"/>
  <c r="E26" i="5"/>
  <c r="E25" i="5"/>
  <c r="E23" i="5"/>
  <c r="E22" i="5"/>
  <c r="E20" i="5"/>
  <c r="E19" i="5"/>
  <c r="E17" i="5"/>
  <c r="E16" i="5"/>
  <c r="E14" i="5"/>
  <c r="E13" i="5"/>
  <c r="E11" i="5"/>
  <c r="K3" i="5"/>
  <c r="P3" i="5" s="1"/>
  <c r="E20" i="1"/>
  <c r="G4" i="9"/>
  <c r="U2" i="5"/>
  <c r="U1" i="5"/>
  <c r="AA6" i="7"/>
  <c r="AA7" i="7"/>
  <c r="AA8" i="7"/>
  <c r="AA9" i="7"/>
  <c r="AA10" i="7"/>
  <c r="AA11" i="7"/>
  <c r="AA12" i="7"/>
  <c r="AA13" i="7"/>
  <c r="AA14" i="7"/>
  <c r="AA15" i="7"/>
  <c r="AA16" i="7"/>
  <c r="AA17" i="7"/>
  <c r="AA18" i="7"/>
  <c r="AA19" i="7"/>
  <c r="AA20" i="7"/>
  <c r="AA21" i="7"/>
  <c r="AA22" i="7"/>
  <c r="AA23" i="7"/>
  <c r="AA24" i="7"/>
  <c r="AA5" i="7"/>
  <c r="H24" i="7"/>
  <c r="H23" i="7"/>
  <c r="H22" i="7"/>
  <c r="H21" i="7"/>
  <c r="H20" i="7"/>
  <c r="H19" i="7"/>
  <c r="H18" i="7"/>
  <c r="H17" i="7"/>
  <c r="H16" i="7"/>
  <c r="H15" i="7"/>
  <c r="H14" i="7"/>
  <c r="H13" i="7"/>
  <c r="H12" i="7"/>
  <c r="H11" i="7"/>
  <c r="H10" i="7"/>
  <c r="H9" i="7"/>
  <c r="H8" i="7"/>
  <c r="H7" i="7"/>
  <c r="H6" i="7"/>
  <c r="H5" i="7"/>
  <c r="D11" i="9" l="1"/>
  <c r="D12" i="9"/>
  <c r="E8" i="9"/>
  <c r="E9" i="9"/>
  <c r="E12" i="9"/>
  <c r="D10" i="9"/>
  <c r="D7" i="9"/>
  <c r="D8" i="9"/>
  <c r="D9" i="9"/>
  <c r="E10" i="9"/>
  <c r="E11" i="9"/>
  <c r="E7" i="9"/>
  <c r="C7" i="1"/>
  <c r="C6" i="1"/>
  <c r="C8" i="1" l="1"/>
</calcChain>
</file>

<file path=xl/sharedStrings.xml><?xml version="1.0" encoding="utf-8"?>
<sst xmlns="http://schemas.openxmlformats.org/spreadsheetml/2006/main" count="368" uniqueCount="274">
  <si>
    <t>　【申 込 集 計 書】</t>
    <rPh sb="2" eb="3">
      <t>サル</t>
    </rPh>
    <rPh sb="4" eb="5">
      <t>コ</t>
    </rPh>
    <rPh sb="6" eb="7">
      <t>シュウ</t>
    </rPh>
    <rPh sb="8" eb="9">
      <t>ケイ</t>
    </rPh>
    <rPh sb="10" eb="11">
      <t>ショ</t>
    </rPh>
    <phoneticPr fontId="4"/>
  </si>
  <si>
    <t>振込み計算書</t>
    <rPh sb="0" eb="2">
      <t>フリコ</t>
    </rPh>
    <rPh sb="3" eb="6">
      <t>ケイサンショ</t>
    </rPh>
    <phoneticPr fontId="4"/>
  </si>
  <si>
    <t>※自動計算になっているため入力不要です</t>
    <rPh sb="1" eb="3">
      <t>ジドウ</t>
    </rPh>
    <rPh sb="3" eb="5">
      <t>ケイサン</t>
    </rPh>
    <rPh sb="13" eb="15">
      <t>ニュウリョク</t>
    </rPh>
    <rPh sb="15" eb="17">
      <t>フヨウ</t>
    </rPh>
    <phoneticPr fontId="4"/>
  </si>
  <si>
    <t>合　計</t>
    <rPh sb="0" eb="1">
      <t>ゴウ</t>
    </rPh>
    <rPh sb="2" eb="3">
      <t>ケイ</t>
    </rPh>
    <phoneticPr fontId="4"/>
  </si>
  <si>
    <t>馬匹登録料</t>
    <rPh sb="0" eb="2">
      <t>バヒツ</t>
    </rPh>
    <rPh sb="2" eb="4">
      <t>トウロク</t>
    </rPh>
    <rPh sb="4" eb="5">
      <t>リョウ</t>
    </rPh>
    <phoneticPr fontId="4"/>
  </si>
  <si>
    <t>エントリー料</t>
    <phoneticPr fontId="4"/>
  </si>
  <si>
    <t>参加団体</t>
    <rPh sb="0" eb="2">
      <t>サンカ</t>
    </rPh>
    <rPh sb="2" eb="4">
      <t>ダンタイ</t>
    </rPh>
    <phoneticPr fontId="4"/>
  </si>
  <si>
    <t>団体名</t>
    <rPh sb="0" eb="2">
      <t>ﾀﾞﾝﾀｲ</t>
    </rPh>
    <rPh sb="2" eb="3">
      <t>ﾒｲ</t>
    </rPh>
    <phoneticPr fontId="4" type="halfwidthKatakana"/>
  </si>
  <si>
    <t>責任者名</t>
    <rPh sb="0" eb="3">
      <t>ｾｷﾆﾝｼｬ</t>
    </rPh>
    <rPh sb="3" eb="4">
      <t>ﾒｲ</t>
    </rPh>
    <phoneticPr fontId="4" type="halfwidthKatakana"/>
  </si>
  <si>
    <t>連絡先</t>
    <rPh sb="0" eb="2">
      <t>ﾚﾝﾗｸ</t>
    </rPh>
    <rPh sb="2" eb="3">
      <t>ｻｷ</t>
    </rPh>
    <phoneticPr fontId="4" type="halfwidthKatakana"/>
  </si>
  <si>
    <t>団体名</t>
    <rPh sb="0" eb="2">
      <t>ダンタイ</t>
    </rPh>
    <rPh sb="2" eb="3">
      <t>メイ</t>
    </rPh>
    <phoneticPr fontId="4"/>
  </si>
  <si>
    <t>フリガナ</t>
    <phoneticPr fontId="4"/>
  </si>
  <si>
    <t>住所</t>
    <rPh sb="0" eb="2">
      <t>ジュウショ</t>
    </rPh>
    <phoneticPr fontId="4"/>
  </si>
  <si>
    <t>電話番号</t>
    <rPh sb="0" eb="2">
      <t>デンワ</t>
    </rPh>
    <rPh sb="2" eb="4">
      <t>バンゴウ</t>
    </rPh>
    <phoneticPr fontId="4"/>
  </si>
  <si>
    <t>ご連絡先</t>
    <rPh sb="1" eb="4">
      <t>レンラクサキ</t>
    </rPh>
    <phoneticPr fontId="4"/>
  </si>
  <si>
    <t>馬匹登録料</t>
    <rPh sb="0" eb="2">
      <t>バヒツ</t>
    </rPh>
    <phoneticPr fontId="4"/>
  </si>
  <si>
    <t>×</t>
    <phoneticPr fontId="4"/>
  </si>
  <si>
    <t>頭</t>
    <rPh sb="0" eb="1">
      <t>アタマ</t>
    </rPh>
    <phoneticPr fontId="4"/>
  </si>
  <si>
    <t>（A）</t>
    <phoneticPr fontId="4"/>
  </si>
  <si>
    <t>団 体 名</t>
    <phoneticPr fontId="4"/>
  </si>
  <si>
    <t>参加馬入厩届</t>
    <rPh sb="0" eb="2">
      <t>サンカ</t>
    </rPh>
    <rPh sb="2" eb="3">
      <t>バ</t>
    </rPh>
    <rPh sb="3" eb="5">
      <t>ニュウキュウ</t>
    </rPh>
    <rPh sb="5" eb="6">
      <t>トドケ</t>
    </rPh>
    <phoneticPr fontId="4"/>
  </si>
  <si>
    <t>責任者</t>
    <rPh sb="0" eb="3">
      <t>セキニンシャ</t>
    </rPh>
    <phoneticPr fontId="4"/>
  </si>
  <si>
    <t>記入担当者</t>
    <rPh sb="0" eb="2">
      <t>キニュウ</t>
    </rPh>
    <rPh sb="2" eb="5">
      <t>タントウシャ</t>
    </rPh>
    <phoneticPr fontId="4"/>
  </si>
  <si>
    <t>TEL</t>
    <phoneticPr fontId="4"/>
  </si>
  <si>
    <t>※記入内容についてご連絡の取れる方をご記入ください</t>
    <rPh sb="1" eb="3">
      <t>キニュウ</t>
    </rPh>
    <rPh sb="3" eb="5">
      <t>ナイヨウ</t>
    </rPh>
    <rPh sb="10" eb="12">
      <t>レンラク</t>
    </rPh>
    <rPh sb="13" eb="14">
      <t>ト</t>
    </rPh>
    <rPh sb="16" eb="17">
      <t>カタ</t>
    </rPh>
    <rPh sb="19" eb="21">
      <t>キニュウ</t>
    </rPh>
    <phoneticPr fontId="4"/>
  </si>
  <si>
    <t>No.</t>
    <phoneticPr fontId="4"/>
  </si>
  <si>
    <t>馬名</t>
    <rPh sb="0" eb="1">
      <t>ウマ</t>
    </rPh>
    <rPh sb="1" eb="2">
      <t>メイ</t>
    </rPh>
    <phoneticPr fontId="4"/>
  </si>
  <si>
    <t>馬インフルエンザワクチン接種歴</t>
    <phoneticPr fontId="4"/>
  </si>
  <si>
    <t>例</t>
    <rPh sb="0" eb="1">
      <t>レイ</t>
    </rPh>
    <phoneticPr fontId="4"/>
  </si>
  <si>
    <t>シドウシャキョウカイ</t>
    <phoneticPr fontId="4"/>
  </si>
  <si>
    <t>接種日
（年/月/日）</t>
    <rPh sb="0" eb="2">
      <t>セッシュ</t>
    </rPh>
    <rPh sb="2" eb="3">
      <t>ヒ</t>
    </rPh>
    <rPh sb="5" eb="6">
      <t>ネン</t>
    </rPh>
    <rPh sb="7" eb="8">
      <t>ツキ</t>
    </rPh>
    <rPh sb="9" eb="10">
      <t>ヒ</t>
    </rPh>
    <phoneticPr fontId="4"/>
  </si>
  <si>
    <t>馬匹名</t>
    <rPh sb="0" eb="2">
      <t>バヒツ</t>
    </rPh>
    <rPh sb="2" eb="3">
      <t>メイ</t>
    </rPh>
    <phoneticPr fontId="4"/>
  </si>
  <si>
    <t>指導者協会</t>
    <rPh sb="0" eb="3">
      <t>シドウシャ</t>
    </rPh>
    <rPh sb="3" eb="5">
      <t>キョウカイ</t>
    </rPh>
    <phoneticPr fontId="4"/>
  </si>
  <si>
    <t>入厩予定日時</t>
    <rPh sb="0" eb="2">
      <t>ニュウキュウ</t>
    </rPh>
    <rPh sb="2" eb="4">
      <t>ヨテイ</t>
    </rPh>
    <rPh sb="4" eb="6">
      <t>ニチジ</t>
    </rPh>
    <phoneticPr fontId="4"/>
  </si>
  <si>
    <t>退厩予定日時</t>
    <rPh sb="0" eb="1">
      <t>タイ</t>
    </rPh>
    <rPh sb="1" eb="2">
      <t>ウマヤ</t>
    </rPh>
    <rPh sb="2" eb="4">
      <t>ヨテイ</t>
    </rPh>
    <rPh sb="4" eb="6">
      <t>ニチジ</t>
    </rPh>
    <phoneticPr fontId="4"/>
  </si>
  <si>
    <t>馬房割の要望</t>
    <rPh sb="0" eb="2">
      <t>バボウ</t>
    </rPh>
    <rPh sb="2" eb="3">
      <t>ワリ</t>
    </rPh>
    <rPh sb="4" eb="6">
      <t>ヨウボウ</t>
    </rPh>
    <phoneticPr fontId="4"/>
  </si>
  <si>
    <t>選手名</t>
    <rPh sb="0" eb="3">
      <t>センシュメイ</t>
    </rPh>
    <phoneticPr fontId="5"/>
  </si>
  <si>
    <t>馬匹名</t>
    <rPh sb="0" eb="1">
      <t>ウマ</t>
    </rPh>
    <rPh sb="1" eb="2">
      <t>ヒキ</t>
    </rPh>
    <rPh sb="2" eb="3">
      <t>メイ</t>
    </rPh>
    <phoneticPr fontId="5"/>
  </si>
  <si>
    <t>※上記申込用紙は正確にご記入ください。なお、記載に不備等があった場合は、出場できない場合がありますので十分ご注意ください。</t>
    <rPh sb="1" eb="3">
      <t>ジョウキ</t>
    </rPh>
    <rPh sb="3" eb="5">
      <t>モウシコミ</t>
    </rPh>
    <rPh sb="5" eb="7">
      <t>ヨウシ</t>
    </rPh>
    <rPh sb="8" eb="10">
      <t>セイカク</t>
    </rPh>
    <rPh sb="12" eb="14">
      <t>キニュウ</t>
    </rPh>
    <rPh sb="22" eb="24">
      <t>キサイ</t>
    </rPh>
    <rPh sb="25" eb="27">
      <t>フビ</t>
    </rPh>
    <rPh sb="27" eb="28">
      <t>トウ</t>
    </rPh>
    <rPh sb="32" eb="34">
      <t>バアイ</t>
    </rPh>
    <rPh sb="36" eb="38">
      <t>シュツジョウ</t>
    </rPh>
    <rPh sb="42" eb="44">
      <t>バアイ</t>
    </rPh>
    <rPh sb="51" eb="53">
      <t>ジュウブン</t>
    </rPh>
    <rPh sb="54" eb="56">
      <t>チュウイ</t>
    </rPh>
    <phoneticPr fontId="5"/>
  </si>
  <si>
    <t>選手No.</t>
    <rPh sb="0" eb="2">
      <t>センシュ</t>
    </rPh>
    <phoneticPr fontId="3"/>
  </si>
  <si>
    <t>選手名（漢字）</t>
    <rPh sb="0" eb="2">
      <t>センシュ</t>
    </rPh>
    <rPh sb="2" eb="3">
      <t>メイ</t>
    </rPh>
    <rPh sb="4" eb="6">
      <t>カンジ</t>
    </rPh>
    <phoneticPr fontId="3"/>
  </si>
  <si>
    <t>JEF登録番号</t>
    <rPh sb="3" eb="7">
      <t>トウロクバンゴウ</t>
    </rPh>
    <phoneticPr fontId="3"/>
  </si>
  <si>
    <t>☆各シートに選手Noあるいは馬匹Noで情報が飛んでいきますので必ず入力してください。</t>
    <rPh sb="1" eb="2">
      <t>カク</t>
    </rPh>
    <rPh sb="6" eb="8">
      <t>センシュ</t>
    </rPh>
    <rPh sb="14" eb="16">
      <t>バヒツ</t>
    </rPh>
    <rPh sb="19" eb="21">
      <t>ジョウホウ</t>
    </rPh>
    <rPh sb="22" eb="23">
      <t>ト</t>
    </rPh>
    <rPh sb="31" eb="32">
      <t>カナラ</t>
    </rPh>
    <rPh sb="33" eb="35">
      <t>ニュウリョク</t>
    </rPh>
    <phoneticPr fontId="3"/>
  </si>
  <si>
    <t>団体名</t>
    <rPh sb="0" eb="3">
      <t>ダンタイメイ</t>
    </rPh>
    <phoneticPr fontId="3"/>
  </si>
  <si>
    <t>馬匹No.</t>
    <rPh sb="0" eb="2">
      <t>バヒツ</t>
    </rPh>
    <phoneticPr fontId="3"/>
  </si>
  <si>
    <t>馬匹名</t>
    <rPh sb="0" eb="3">
      <t>バヒツメイ</t>
    </rPh>
    <phoneticPr fontId="3"/>
  </si>
  <si>
    <t>0例</t>
    <rPh sb="1" eb="2">
      <t>レイ</t>
    </rPh>
    <phoneticPr fontId="3"/>
  </si>
  <si>
    <t>性別</t>
    <rPh sb="0" eb="2">
      <t>セイベツ</t>
    </rPh>
    <phoneticPr fontId="3"/>
  </si>
  <si>
    <t>生年月日</t>
    <rPh sb="0" eb="4">
      <t>セイネンガッピ</t>
    </rPh>
    <phoneticPr fontId="3"/>
  </si>
  <si>
    <t>セン</t>
    <phoneticPr fontId="3"/>
  </si>
  <si>
    <t>種別リスト</t>
    <rPh sb="0" eb="2">
      <t>シュベツ</t>
    </rPh>
    <phoneticPr fontId="3"/>
  </si>
  <si>
    <t>外国産乗用馬</t>
    <rPh sb="0" eb="6">
      <t>ガイコクサンジョウヨウバ</t>
    </rPh>
    <phoneticPr fontId="3"/>
  </si>
  <si>
    <t>未調教輸入馬</t>
    <rPh sb="0" eb="3">
      <t>ミチョウキョウ</t>
    </rPh>
    <rPh sb="3" eb="5">
      <t>ユニュウ</t>
    </rPh>
    <rPh sb="5" eb="6">
      <t>バ</t>
    </rPh>
    <phoneticPr fontId="3"/>
  </si>
  <si>
    <t>内国産乗用馬</t>
    <rPh sb="0" eb="2">
      <t>ナイコク</t>
    </rPh>
    <rPh sb="2" eb="3">
      <t>サン</t>
    </rPh>
    <rPh sb="3" eb="5">
      <t>ジョウヨウ</t>
    </rPh>
    <rPh sb="5" eb="6">
      <t>バ</t>
    </rPh>
    <phoneticPr fontId="3"/>
  </si>
  <si>
    <t>※未調教で輸入の外国産乗用馬</t>
    <rPh sb="1" eb="4">
      <t>ミチョウキョウ</t>
    </rPh>
    <rPh sb="5" eb="7">
      <t>ユニュウ</t>
    </rPh>
    <rPh sb="8" eb="14">
      <t>ガイコクサンジョウヨウバ</t>
    </rPh>
    <phoneticPr fontId="3"/>
  </si>
  <si>
    <t>性別リスト</t>
    <rPh sb="0" eb="2">
      <t>セイベツ</t>
    </rPh>
    <phoneticPr fontId="3"/>
  </si>
  <si>
    <t>牡</t>
    <rPh sb="0" eb="1">
      <t>ボ</t>
    </rPh>
    <phoneticPr fontId="3"/>
  </si>
  <si>
    <t>牝</t>
    <rPh sb="0" eb="1">
      <t>ヒン</t>
    </rPh>
    <phoneticPr fontId="3"/>
  </si>
  <si>
    <t>競走転用馬</t>
    <rPh sb="0" eb="2">
      <t>キョウソウ</t>
    </rPh>
    <rPh sb="2" eb="4">
      <t>テンヨウ</t>
    </rPh>
    <rPh sb="4" eb="5">
      <t>バ</t>
    </rPh>
    <phoneticPr fontId="3"/>
  </si>
  <si>
    <t>【参加団体情報入力シート】</t>
    <rPh sb="1" eb="3">
      <t>サンカ</t>
    </rPh>
    <rPh sb="3" eb="5">
      <t>ダンタイ</t>
    </rPh>
    <rPh sb="5" eb="7">
      <t>ジョウホウ</t>
    </rPh>
    <rPh sb="7" eb="9">
      <t>ニュウリョク</t>
    </rPh>
    <phoneticPr fontId="4"/>
  </si>
  <si>
    <t>☆他のエントリー様式等に転記されますので、間違い</t>
    <rPh sb="1" eb="2">
      <t>タ</t>
    </rPh>
    <rPh sb="8" eb="11">
      <t>ヨウシキトウ</t>
    </rPh>
    <rPh sb="12" eb="14">
      <t>テンキ</t>
    </rPh>
    <rPh sb="21" eb="23">
      <t>マチガ</t>
    </rPh>
    <phoneticPr fontId="3"/>
  </si>
  <si>
    <t>　ないように入力ください。</t>
    <rPh sb="6" eb="8">
      <t>ニュウリョク</t>
    </rPh>
    <phoneticPr fontId="3"/>
  </si>
  <si>
    <t>※主催者が付番する。</t>
    <rPh sb="1" eb="4">
      <t>シュサイシャ</t>
    </rPh>
    <rPh sb="5" eb="7">
      <t>フバン</t>
    </rPh>
    <phoneticPr fontId="3"/>
  </si>
  <si>
    <t>　他と重複しないよう！</t>
    <rPh sb="1" eb="2">
      <t>タ</t>
    </rPh>
    <rPh sb="3" eb="5">
      <t>チョウフク</t>
    </rPh>
    <phoneticPr fontId="3"/>
  </si>
  <si>
    <t>団体馬匹No.</t>
    <rPh sb="0" eb="2">
      <t>ダンタイ</t>
    </rPh>
    <rPh sb="2" eb="4">
      <t>バヒツ</t>
    </rPh>
    <phoneticPr fontId="3"/>
  </si>
  <si>
    <t>01</t>
    <phoneticPr fontId="3"/>
  </si>
  <si>
    <t>02</t>
    <phoneticPr fontId="3"/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</si>
  <si>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</si>
  <si>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</si>
  <si>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</si>
  <si>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</si>
  <si>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</si>
  <si>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</si>
  <si>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</si>
  <si>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</si>
  <si>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</si>
  <si>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</si>
  <si>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</si>
  <si>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</si>
  <si>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</si>
  <si>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</si>
  <si>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</si>
  <si>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</si>
  <si>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</si>
  <si>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</si>
  <si>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団体選手No.</t>
    <rPh sb="0" eb="2">
      <t>ダンタイ</t>
    </rPh>
    <rPh sb="2" eb="4">
      <t>センシュ</t>
    </rPh>
    <phoneticPr fontId="3"/>
  </si>
  <si>
    <t>団体コード</t>
    <rPh sb="0" eb="2">
      <t>ダンタイ</t>
    </rPh>
    <phoneticPr fontId="3"/>
  </si>
  <si>
    <t>〇リスト</t>
    <phoneticPr fontId="3"/>
  </si>
  <si>
    <t>〇</t>
    <phoneticPr fontId="3"/>
  </si>
  <si>
    <t>選手名
（フリガナ）</t>
    <rPh sb="0" eb="3">
      <t>センシュメイ</t>
    </rPh>
    <phoneticPr fontId="3"/>
  </si>
  <si>
    <t>馬匹名
（フリガナ）</t>
    <rPh sb="0" eb="2">
      <t>バヒツ</t>
    </rPh>
    <rPh sb="2" eb="3">
      <t>メイ</t>
    </rPh>
    <phoneticPr fontId="3"/>
  </si>
  <si>
    <t>毛色</t>
    <rPh sb="0" eb="2">
      <t>ケイロ</t>
    </rPh>
    <phoneticPr fontId="3"/>
  </si>
  <si>
    <t>栗毛</t>
    <rPh sb="0" eb="2">
      <t>クリゲ</t>
    </rPh>
    <phoneticPr fontId="3"/>
  </si>
  <si>
    <t>101</t>
    <phoneticPr fontId="3"/>
  </si>
  <si>
    <t>102</t>
    <phoneticPr fontId="3"/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</si>
  <si>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</si>
  <si>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</si>
  <si>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</si>
  <si>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</si>
  <si>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</si>
  <si>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</si>
  <si>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</si>
  <si>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</si>
  <si>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</si>
  <si>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</si>
  <si>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</si>
  <si>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</si>
  <si>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</si>
  <si>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</si>
  <si>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</si>
  <si>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</si>
  <si>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</si>
  <si>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</si>
  <si>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円</t>
    <rPh sb="0" eb="1">
      <t>エン</t>
    </rPh>
    <phoneticPr fontId="3"/>
  </si>
  <si>
    <t>競技名</t>
    <rPh sb="0" eb="2">
      <t>キョウギ</t>
    </rPh>
    <rPh sb="2" eb="3">
      <t>メイ</t>
    </rPh>
    <phoneticPr fontId="5"/>
  </si>
  <si>
    <t>競技No.</t>
    <rPh sb="0" eb="2">
      <t>キョウギ</t>
    </rPh>
    <phoneticPr fontId="3"/>
  </si>
  <si>
    <t>競技No.</t>
    <rPh sb="0" eb="2">
      <t>キョウギ</t>
    </rPh>
    <phoneticPr fontId="3"/>
  </si>
  <si>
    <t>競技名</t>
    <rPh sb="0" eb="3">
      <t>キョウギメイ</t>
    </rPh>
    <phoneticPr fontId="3"/>
  </si>
  <si>
    <t>エントリー料</t>
    <rPh sb="5" eb="6">
      <t>リョウ</t>
    </rPh>
    <phoneticPr fontId="3"/>
  </si>
  <si>
    <t>1</t>
    <phoneticPr fontId="3"/>
  </si>
  <si>
    <t>2</t>
  </si>
  <si>
    <t>3</t>
  </si>
  <si>
    <t>4</t>
  </si>
  <si>
    <t>5</t>
  </si>
  <si>
    <t>6</t>
  </si>
  <si>
    <t>7</t>
  </si>
  <si>
    <t>エントリー料</t>
    <rPh sb="5" eb="6">
      <t>リョウ</t>
    </rPh>
    <phoneticPr fontId="3"/>
  </si>
  <si>
    <t>エントリー料合計</t>
    <rPh sb="5" eb="6">
      <t>リョウ</t>
    </rPh>
    <rPh sb="6" eb="8">
      <t>ゴウケイ</t>
    </rPh>
    <phoneticPr fontId="3"/>
  </si>
  <si>
    <t>円</t>
    <rPh sb="0" eb="1">
      <t>エン</t>
    </rPh>
    <phoneticPr fontId="3"/>
  </si>
  <si>
    <t>競技情報</t>
    <rPh sb="0" eb="4">
      <t>キョウギジョウホウ</t>
    </rPh>
    <phoneticPr fontId="3"/>
  </si>
  <si>
    <t>入力方法</t>
    <rPh sb="0" eb="4">
      <t>ニュウリョクホウホウ</t>
    </rPh>
    <phoneticPr fontId="3"/>
  </si>
  <si>
    <t>注意事項</t>
    <rPh sb="0" eb="4">
      <t>チュウイジコウ</t>
    </rPh>
    <phoneticPr fontId="3"/>
  </si>
  <si>
    <t>①まずは「参加団体情報シート」を作成します。</t>
    <rPh sb="5" eb="9">
      <t>サンカダンタイ</t>
    </rPh>
    <rPh sb="9" eb="11">
      <t>ジョウホウ</t>
    </rPh>
    <rPh sb="16" eb="18">
      <t>サクセイ</t>
    </rPh>
    <phoneticPr fontId="3"/>
  </si>
  <si>
    <r>
      <t xml:space="preserve">大会期間中に連絡のとれる
</t>
    </r>
    <r>
      <rPr>
        <u/>
        <sz val="10"/>
        <rFont val="HG丸ｺﾞｼｯｸM-PRO"/>
        <family val="3"/>
        <charset val="128"/>
      </rPr>
      <t>電話番号とお名前</t>
    </r>
    <r>
      <rPr>
        <sz val="10"/>
        <rFont val="HG丸ｺﾞｼｯｸM-PRO"/>
        <family val="3"/>
        <charset val="128"/>
      </rPr>
      <t xml:space="preserve">
</t>
    </r>
    <r>
      <rPr>
        <b/>
        <sz val="10"/>
        <rFont val="HG丸ｺﾞｼｯｸM-PRO"/>
        <family val="3"/>
        <charset val="128"/>
      </rPr>
      <t>＊必ずご記入ください</t>
    </r>
    <rPh sb="0" eb="2">
      <t>タイカイ</t>
    </rPh>
    <rPh sb="2" eb="5">
      <t>キカンチュウ</t>
    </rPh>
    <rPh sb="6" eb="8">
      <t>レンラク</t>
    </rPh>
    <rPh sb="13" eb="15">
      <t>デンワ</t>
    </rPh>
    <rPh sb="15" eb="17">
      <t>バンゴウ</t>
    </rPh>
    <rPh sb="19" eb="21">
      <t>ナマエ</t>
    </rPh>
    <rPh sb="23" eb="24">
      <t>カナラ</t>
    </rPh>
    <rPh sb="26" eb="28">
      <t>キニュウ</t>
    </rPh>
    <phoneticPr fontId="4"/>
  </si>
  <si>
    <r>
      <t>　各エクセルシートはつながっております。入力は</t>
    </r>
    <r>
      <rPr>
        <b/>
        <sz val="14"/>
        <color rgb="FFFF0000"/>
        <rFont val="メイリオ"/>
        <family val="3"/>
        <charset val="128"/>
      </rPr>
      <t>クリーム色部分のみ</t>
    </r>
    <r>
      <rPr>
        <sz val="14"/>
        <color theme="1"/>
        <rFont val="メイリオ"/>
        <family val="3"/>
        <charset val="128"/>
      </rPr>
      <t>です。</t>
    </r>
    <rPh sb="1" eb="2">
      <t>カク</t>
    </rPh>
    <rPh sb="20" eb="22">
      <t>ニュウリョク</t>
    </rPh>
    <rPh sb="27" eb="28">
      <t>イロ</t>
    </rPh>
    <rPh sb="28" eb="30">
      <t>ブブン</t>
    </rPh>
    <phoneticPr fontId="3"/>
  </si>
  <si>
    <t>②次に「選手・馬匹リストシート」に出場する選手・馬匹をすべて入力します。</t>
    <rPh sb="1" eb="2">
      <t>ツギ</t>
    </rPh>
    <rPh sb="4" eb="6">
      <t>センシュ</t>
    </rPh>
    <rPh sb="7" eb="9">
      <t>バヒツ</t>
    </rPh>
    <rPh sb="17" eb="19">
      <t>シュツジョウ</t>
    </rPh>
    <rPh sb="21" eb="23">
      <t>センシュ</t>
    </rPh>
    <rPh sb="24" eb="26">
      <t>バヒツ</t>
    </rPh>
    <rPh sb="30" eb="32">
      <t>ニュウリョク</t>
    </rPh>
    <phoneticPr fontId="3"/>
  </si>
  <si>
    <t>③「参加馬入厩届シート」に必要事項を入力します。</t>
    <rPh sb="2" eb="5">
      <t>サンカバ</t>
    </rPh>
    <rPh sb="5" eb="7">
      <t>ニュウキュウ</t>
    </rPh>
    <rPh sb="7" eb="8">
      <t>トド</t>
    </rPh>
    <rPh sb="13" eb="17">
      <t>ヒツヨウジコウ</t>
    </rPh>
    <rPh sb="18" eb="20">
      <t>ニュウリョク</t>
    </rPh>
    <phoneticPr fontId="3"/>
  </si>
  <si>
    <r>
      <t xml:space="preserve">JEF№
</t>
    </r>
    <r>
      <rPr>
        <sz val="7"/>
        <color theme="1"/>
        <rFont val="HG丸ｺﾞｼｯｸM-PRO"/>
        <family val="3"/>
        <charset val="128"/>
      </rPr>
      <t>（登録馬のみ）</t>
    </r>
    <phoneticPr fontId="5"/>
  </si>
  <si>
    <t>　　・②で登録した選手・馬匹の　【選手№】【馬匹№】　の組み合わせで入力します。</t>
    <rPh sb="5" eb="7">
      <t>トウロク</t>
    </rPh>
    <rPh sb="9" eb="11">
      <t>センシュ</t>
    </rPh>
    <rPh sb="12" eb="14">
      <t>バヒツ</t>
    </rPh>
    <rPh sb="28" eb="29">
      <t>ク</t>
    </rPh>
    <rPh sb="30" eb="31">
      <t>ア</t>
    </rPh>
    <rPh sb="34" eb="36">
      <t>ニュウリョク</t>
    </rPh>
    <phoneticPr fontId="3"/>
  </si>
  <si>
    <t>　　・「集計表・競技情報シート」の競技一覧の【競技№】を入力してください。</t>
    <rPh sb="4" eb="7">
      <t>シュウケイヒョウ</t>
    </rPh>
    <rPh sb="8" eb="10">
      <t>キョウギ</t>
    </rPh>
    <rPh sb="10" eb="12">
      <t>ジョウホウ</t>
    </rPh>
    <rPh sb="17" eb="19">
      <t>キョウギ</t>
    </rPh>
    <rPh sb="19" eb="21">
      <t>イチラン</t>
    </rPh>
    <rPh sb="23" eb="25">
      <t>キョウギ</t>
    </rPh>
    <rPh sb="28" eb="30">
      <t>ニュウリョク</t>
    </rPh>
    <phoneticPr fontId="3"/>
  </si>
  <si>
    <t>　　・上記３つの№の組み合わせで入力していきます。</t>
    <rPh sb="3" eb="5">
      <t>ジョウキ</t>
    </rPh>
    <rPh sb="10" eb="11">
      <t>ク</t>
    </rPh>
    <rPh sb="12" eb="13">
      <t>ア</t>
    </rPh>
    <rPh sb="16" eb="18">
      <t>ニュウリョク</t>
    </rPh>
    <phoneticPr fontId="3"/>
  </si>
  <si>
    <t>⑥最後に「集計表・競技情報シート」でエントリー代を確認します。</t>
    <rPh sb="1" eb="3">
      <t>サイゴ</t>
    </rPh>
    <rPh sb="5" eb="8">
      <t>シュウケイヒョウ</t>
    </rPh>
    <rPh sb="9" eb="13">
      <t>キョウギジョウホウ</t>
    </rPh>
    <rPh sb="23" eb="24">
      <t>ダイ</t>
    </rPh>
    <rPh sb="25" eb="27">
      <t>カクニン</t>
    </rPh>
    <phoneticPr fontId="3"/>
  </si>
  <si>
    <t>　　東北馬術大会実行委員会　委員長　赤澤赳</t>
    <rPh sb="2" eb="4">
      <t>トウホク</t>
    </rPh>
    <rPh sb="4" eb="8">
      <t>バジュツタイカイ</t>
    </rPh>
    <rPh sb="8" eb="10">
      <t>ジッコウ</t>
    </rPh>
    <rPh sb="10" eb="13">
      <t>イインカイ</t>
    </rPh>
    <rPh sb="14" eb="17">
      <t>イインチョウ</t>
    </rPh>
    <rPh sb="18" eb="20">
      <t>アカザワ</t>
    </rPh>
    <rPh sb="20" eb="21">
      <t>タケシ</t>
    </rPh>
    <phoneticPr fontId="3"/>
  </si>
  <si>
    <t>実行　太郎</t>
    <rPh sb="0" eb="2">
      <t>ジッコウ</t>
    </rPh>
    <rPh sb="3" eb="5">
      <t>タロウ</t>
    </rPh>
    <phoneticPr fontId="3"/>
  </si>
  <si>
    <t>ジッコウ　タロウ</t>
    <phoneticPr fontId="3"/>
  </si>
  <si>
    <t>東北Ⅱ</t>
    <rPh sb="0" eb="2">
      <t>トウホク</t>
    </rPh>
    <phoneticPr fontId="3"/>
  </si>
  <si>
    <t>トウホクセカンド</t>
    <phoneticPr fontId="3"/>
  </si>
  <si>
    <t>　　　touhokubajututaikai@gmail.com</t>
    <phoneticPr fontId="3"/>
  </si>
  <si>
    <t>⑦保存する際は、ファイルのタイトル名【】内に団体名を入力してください。</t>
    <rPh sb="1" eb="3">
      <t>ホゾン</t>
    </rPh>
    <rPh sb="5" eb="6">
      <t>サイ</t>
    </rPh>
    <rPh sb="17" eb="18">
      <t>メイ</t>
    </rPh>
    <rPh sb="20" eb="21">
      <t>ナイ</t>
    </rPh>
    <rPh sb="22" eb="25">
      <t>ダンタイメイ</t>
    </rPh>
    <rPh sb="26" eb="28">
      <t>ニュウリョク</t>
    </rPh>
    <phoneticPr fontId="3"/>
  </si>
  <si>
    <t>⑧以下のメールアドレスにExcelファイルとして添付して送信します。</t>
    <rPh sb="1" eb="3">
      <t>イカ</t>
    </rPh>
    <rPh sb="24" eb="26">
      <t>テンプ</t>
    </rPh>
    <rPh sb="28" eb="30">
      <t>ソウシン</t>
    </rPh>
    <phoneticPr fontId="3"/>
  </si>
  <si>
    <r>
      <t>　◆最終の伝染性貧血検査年月日を必ず記入してください。
　◆</t>
    </r>
    <r>
      <rPr>
        <b/>
        <u/>
        <sz val="11"/>
        <color indexed="10"/>
        <rFont val="メイリオ"/>
        <family val="3"/>
        <charset val="128"/>
      </rPr>
      <t>最新の基礎・補強接種以降</t>
    </r>
    <r>
      <rPr>
        <sz val="11"/>
        <rFont val="メイリオ"/>
        <family val="3"/>
        <charset val="128"/>
      </rPr>
      <t>すべてのインフルエンザワクチン接種月日を記入してください。
　◆</t>
    </r>
    <r>
      <rPr>
        <b/>
        <u/>
        <sz val="11"/>
        <color indexed="10"/>
        <rFont val="メイリオ"/>
        <family val="3"/>
        <charset val="128"/>
      </rPr>
      <t>申込時点で規定のワクチン接種が完了していない場合は、予定日を記入</t>
    </r>
    <r>
      <rPr>
        <sz val="11"/>
        <rFont val="メイリオ"/>
        <family val="3"/>
        <charset val="128"/>
      </rPr>
      <t>してください。
　◆馬房割に対するご要望はご希望に沿えない場合もありますので、あらかじめご了承ください。</t>
    </r>
    <rPh sb="12" eb="13">
      <t>ネン</t>
    </rPh>
    <phoneticPr fontId="4"/>
  </si>
  <si>
    <t>馬匹No.
入力
↓</t>
    <rPh sb="0" eb="2">
      <t>バヒツ</t>
    </rPh>
    <rPh sb="6" eb="8">
      <t>ニュウリョク</t>
    </rPh>
    <phoneticPr fontId="3"/>
  </si>
  <si>
    <t>高校３年</t>
    <rPh sb="0" eb="2">
      <t>コウコウ</t>
    </rPh>
    <rPh sb="3" eb="4">
      <t>ネン</t>
    </rPh>
    <phoneticPr fontId="3"/>
  </si>
  <si>
    <t>小学１年</t>
    <rPh sb="0" eb="2">
      <t>ショウガク</t>
    </rPh>
    <rPh sb="3" eb="4">
      <t>ネン</t>
    </rPh>
    <phoneticPr fontId="3"/>
  </si>
  <si>
    <t>小学２年</t>
    <rPh sb="0" eb="2">
      <t>ショウガク</t>
    </rPh>
    <rPh sb="3" eb="4">
      <t>ネン</t>
    </rPh>
    <phoneticPr fontId="3"/>
  </si>
  <si>
    <t>小学３年</t>
    <rPh sb="0" eb="2">
      <t>ショウガク</t>
    </rPh>
    <rPh sb="3" eb="4">
      <t>ネン</t>
    </rPh>
    <phoneticPr fontId="3"/>
  </si>
  <si>
    <t>小学４年</t>
    <rPh sb="0" eb="2">
      <t>ショウガク</t>
    </rPh>
    <rPh sb="3" eb="4">
      <t>ネン</t>
    </rPh>
    <phoneticPr fontId="3"/>
  </si>
  <si>
    <t>小学５年</t>
    <rPh sb="0" eb="2">
      <t>ショウガク</t>
    </rPh>
    <rPh sb="3" eb="4">
      <t>ネン</t>
    </rPh>
    <phoneticPr fontId="3"/>
  </si>
  <si>
    <t>小学６年</t>
    <rPh sb="0" eb="2">
      <t>ショウガク</t>
    </rPh>
    <rPh sb="3" eb="4">
      <t>ネン</t>
    </rPh>
    <phoneticPr fontId="3"/>
  </si>
  <si>
    <t>中学１年</t>
    <rPh sb="0" eb="2">
      <t>チュウガク</t>
    </rPh>
    <rPh sb="3" eb="4">
      <t>ネン</t>
    </rPh>
    <phoneticPr fontId="3"/>
  </si>
  <si>
    <t>中学２年</t>
    <rPh sb="0" eb="2">
      <t>チュウガク</t>
    </rPh>
    <rPh sb="3" eb="4">
      <t>ネン</t>
    </rPh>
    <phoneticPr fontId="3"/>
  </si>
  <si>
    <t>中学３年</t>
    <rPh sb="0" eb="2">
      <t>チュウガク</t>
    </rPh>
    <rPh sb="3" eb="4">
      <t>ネン</t>
    </rPh>
    <phoneticPr fontId="3"/>
  </si>
  <si>
    <t>高校１年</t>
    <rPh sb="0" eb="2">
      <t>コウコウ</t>
    </rPh>
    <rPh sb="3" eb="4">
      <t>ネン</t>
    </rPh>
    <phoneticPr fontId="3"/>
  </si>
  <si>
    <t>高校２年</t>
    <rPh sb="0" eb="2">
      <t>コウコウ</t>
    </rPh>
    <rPh sb="3" eb="4">
      <t>ネン</t>
    </rPh>
    <phoneticPr fontId="3"/>
  </si>
  <si>
    <t>大学１年</t>
    <rPh sb="0" eb="2">
      <t>ダイガク</t>
    </rPh>
    <rPh sb="3" eb="4">
      <t>ネン</t>
    </rPh>
    <phoneticPr fontId="3"/>
  </si>
  <si>
    <t>大学２年</t>
    <rPh sb="0" eb="2">
      <t>ダイガク</t>
    </rPh>
    <rPh sb="3" eb="4">
      <t>ネン</t>
    </rPh>
    <phoneticPr fontId="3"/>
  </si>
  <si>
    <t>大学３年</t>
    <rPh sb="0" eb="2">
      <t>ダイガク</t>
    </rPh>
    <rPh sb="3" eb="4">
      <t>ネン</t>
    </rPh>
    <phoneticPr fontId="3"/>
  </si>
  <si>
    <t>大学４年</t>
    <rPh sb="0" eb="2">
      <t>ダイガク</t>
    </rPh>
    <rPh sb="3" eb="4">
      <t>ネン</t>
    </rPh>
    <phoneticPr fontId="3"/>
  </si>
  <si>
    <t>大学５年</t>
    <rPh sb="0" eb="2">
      <t>ダイガク</t>
    </rPh>
    <rPh sb="3" eb="4">
      <t>ネン</t>
    </rPh>
    <phoneticPr fontId="3"/>
  </si>
  <si>
    <t>大学６年</t>
    <rPh sb="0" eb="2">
      <t>ダイガク</t>
    </rPh>
    <rPh sb="3" eb="4">
      <t>ネン</t>
    </rPh>
    <phoneticPr fontId="3"/>
  </si>
  <si>
    <t>大学院１年</t>
    <rPh sb="0" eb="3">
      <t>ダイガクイン</t>
    </rPh>
    <rPh sb="4" eb="5">
      <t>ネン</t>
    </rPh>
    <phoneticPr fontId="3"/>
  </si>
  <si>
    <t>大学院２年</t>
    <rPh sb="0" eb="3">
      <t>ダイガクイン</t>
    </rPh>
    <rPh sb="4" eb="5">
      <t>ネン</t>
    </rPh>
    <phoneticPr fontId="3"/>
  </si>
  <si>
    <t>アマチュア</t>
    <phoneticPr fontId="3"/>
  </si>
  <si>
    <t>その他</t>
    <rPh sb="2" eb="3">
      <t>タ</t>
    </rPh>
    <phoneticPr fontId="3"/>
  </si>
  <si>
    <t>↓A～Cに
半角で入力</t>
    <rPh sb="6" eb="8">
      <t>ハンカク</t>
    </rPh>
    <rPh sb="9" eb="11">
      <t>ニュウリョク</t>
    </rPh>
    <phoneticPr fontId="3"/>
  </si>
  <si>
    <t>④「競技参加申込シート」に各競技ごとのエントリーを入力します。</t>
    <rPh sb="2" eb="4">
      <t>キョウギ</t>
    </rPh>
    <rPh sb="4" eb="6">
      <t>サンカ</t>
    </rPh>
    <rPh sb="6" eb="8">
      <t>モウシコミ</t>
    </rPh>
    <rPh sb="13" eb="16">
      <t>カクキョウギ</t>
    </rPh>
    <rPh sb="25" eb="27">
      <t>ニュウリョク</t>
    </rPh>
    <phoneticPr fontId="3"/>
  </si>
  <si>
    <t>東北馬術大会2025</t>
    <rPh sb="0" eb="6">
      <t>トウホクバジュツタイカイ</t>
    </rPh>
    <phoneticPr fontId="3"/>
  </si>
  <si>
    <t>責任（代表）者名</t>
    <rPh sb="0" eb="2">
      <t>セキニン</t>
    </rPh>
    <rPh sb="3" eb="5">
      <t>ダイヒョウ</t>
    </rPh>
    <rPh sb="6" eb="7">
      <t>シャ</t>
    </rPh>
    <rPh sb="7" eb="8">
      <t>メイ</t>
    </rPh>
    <phoneticPr fontId="4"/>
  </si>
  <si>
    <t>記入担当者名</t>
    <rPh sb="0" eb="2">
      <t>キニュウ</t>
    </rPh>
    <rPh sb="2" eb="5">
      <t>タントウシャ</t>
    </rPh>
    <rPh sb="5" eb="6">
      <t>メイ</t>
    </rPh>
    <phoneticPr fontId="4"/>
  </si>
  <si>
    <t>お名前</t>
    <rPh sb="1" eb="3">
      <t>ナマエ</t>
    </rPh>
    <phoneticPr fontId="4"/>
  </si>
  <si>
    <t>東北馬術大会2025　参加予定人馬リスト</t>
    <rPh sb="0" eb="2">
      <t>トウホク</t>
    </rPh>
    <rPh sb="2" eb="6">
      <t>バジュツタイカイ</t>
    </rPh>
    <rPh sb="11" eb="13">
      <t>サンカ</t>
    </rPh>
    <rPh sb="13" eb="15">
      <t>ヨテイ</t>
    </rPh>
    <rPh sb="15" eb="17">
      <t>ジンバ</t>
    </rPh>
    <phoneticPr fontId="3"/>
  </si>
  <si>
    <t>騎乗者資格
取得状況</t>
    <rPh sb="0" eb="3">
      <t>キジョウシャ</t>
    </rPh>
    <rPh sb="3" eb="5">
      <t>シカク</t>
    </rPh>
    <rPh sb="6" eb="10">
      <t>シュトクジョウキョウ</t>
    </rPh>
    <phoneticPr fontId="3"/>
  </si>
  <si>
    <t>日馬連B級</t>
    <rPh sb="0" eb="3">
      <t>ニチバレン</t>
    </rPh>
    <rPh sb="4" eb="5">
      <t>キュウ</t>
    </rPh>
    <phoneticPr fontId="3"/>
  </si>
  <si>
    <t>東北馬術大会実行委員会</t>
    <rPh sb="0" eb="2">
      <t>トウホク</t>
    </rPh>
    <rPh sb="2" eb="6">
      <t>バジュツタイカイ</t>
    </rPh>
    <rPh sb="6" eb="11">
      <t>ジッコウイインカイ</t>
    </rPh>
    <phoneticPr fontId="3"/>
  </si>
  <si>
    <t xml:space="preserve">出場申込用紙 </t>
    <phoneticPr fontId="5"/>
  </si>
  <si>
    <t>参加大会名</t>
    <phoneticPr fontId="5"/>
  </si>
  <si>
    <t>団体名</t>
    <rPh sb="0" eb="2">
      <t>ダンタイ</t>
    </rPh>
    <rPh sb="2" eb="3">
      <t>メイ</t>
    </rPh>
    <phoneticPr fontId="5"/>
  </si>
  <si>
    <t>住所</t>
    <phoneticPr fontId="5"/>
  </si>
  <si>
    <t>記入日</t>
    <rPh sb="0" eb="3">
      <t>キニュウビ</t>
    </rPh>
    <phoneticPr fontId="5"/>
  </si>
  <si>
    <t>　令和7年　　　月　  　日　</t>
    <phoneticPr fontId="5"/>
  </si>
  <si>
    <t>責任者名</t>
    <rPh sb="0" eb="3">
      <t>セキニンシャ</t>
    </rPh>
    <rPh sb="3" eb="4">
      <t>メイ</t>
    </rPh>
    <phoneticPr fontId="5"/>
  </si>
  <si>
    <t>連絡先</t>
    <rPh sb="0" eb="3">
      <t>レンラクサキ</t>
    </rPh>
    <phoneticPr fontId="5"/>
  </si>
  <si>
    <t>№</t>
    <phoneticPr fontId="5"/>
  </si>
  <si>
    <t>種目</t>
    <rPh sb="0" eb="2">
      <t>シュモク</t>
    </rPh>
    <phoneticPr fontId="5"/>
  </si>
  <si>
    <t>所属
（馬の所属）</t>
    <rPh sb="0" eb="2">
      <t>ショゾク</t>
    </rPh>
    <rPh sb="4" eb="5">
      <t>バ</t>
    </rPh>
    <rPh sb="6" eb="8">
      <t>ショゾク</t>
    </rPh>
    <phoneticPr fontId="5"/>
  </si>
  <si>
    <t>選手</t>
    <rPh sb="0" eb="2">
      <t>センシュ</t>
    </rPh>
    <phoneticPr fontId="5"/>
  </si>
  <si>
    <t>馬匹所有者</t>
    <rPh sb="0" eb="1">
      <t>ウマ</t>
    </rPh>
    <rPh sb="1" eb="2">
      <t>ヒキ</t>
    </rPh>
    <rPh sb="2" eb="5">
      <t>ショユウシャ</t>
    </rPh>
    <phoneticPr fontId="5"/>
  </si>
  <si>
    <t>馬名</t>
    <rPh sb="0" eb="2">
      <t>バメイ</t>
    </rPh>
    <phoneticPr fontId="5"/>
  </si>
  <si>
    <t>馬フリガナ
（漢字・英語のみ）</t>
    <rPh sb="0" eb="1">
      <t>ウマ</t>
    </rPh>
    <rPh sb="7" eb="9">
      <t>カンジ</t>
    </rPh>
    <rPh sb="10" eb="12">
      <t>エイゴ</t>
    </rPh>
    <phoneticPr fontId="5"/>
  </si>
  <si>
    <t>マイクロチップ番号</t>
    <rPh sb="7" eb="9">
      <t>バンゴウ</t>
    </rPh>
    <phoneticPr fontId="5"/>
  </si>
  <si>
    <t>JEF№</t>
    <phoneticPr fontId="5"/>
  </si>
  <si>
    <t>生年月日</t>
    <rPh sb="0" eb="2">
      <t>セイネン</t>
    </rPh>
    <rPh sb="2" eb="4">
      <t>ガッピ</t>
    </rPh>
    <phoneticPr fontId="5"/>
  </si>
  <si>
    <t>性別</t>
    <rPh sb="0" eb="2">
      <t>セイベツ</t>
    </rPh>
    <phoneticPr fontId="4"/>
  </si>
  <si>
    <t>年齢</t>
    <rPh sb="0" eb="2">
      <t>ネンレイ</t>
    </rPh>
    <phoneticPr fontId="4"/>
  </si>
  <si>
    <t>毛色</t>
    <rPh sb="0" eb="2">
      <t>ケイロ</t>
    </rPh>
    <phoneticPr fontId="4"/>
  </si>
  <si>
    <t>父馬</t>
    <rPh sb="0" eb="1">
      <t>チチ</t>
    </rPh>
    <rPh sb="1" eb="2">
      <t>ウマ</t>
    </rPh>
    <phoneticPr fontId="4"/>
  </si>
  <si>
    <t>母馬</t>
    <rPh sb="0" eb="1">
      <t>ハハ</t>
    </rPh>
    <rPh sb="1" eb="2">
      <t>ウマ</t>
    </rPh>
    <phoneticPr fontId="4"/>
  </si>
  <si>
    <t>競走馬時代名</t>
    <rPh sb="0" eb="3">
      <t>キョウソウバ</t>
    </rPh>
    <rPh sb="3" eb="5">
      <t>ジダイ</t>
    </rPh>
    <rPh sb="5" eb="6">
      <t>メイ</t>
    </rPh>
    <phoneticPr fontId="4"/>
  </si>
  <si>
    <t>選手名</t>
    <rPh sb="0" eb="2">
      <t>センシュ</t>
    </rPh>
    <rPh sb="2" eb="3">
      <t>メイ</t>
    </rPh>
    <phoneticPr fontId="5"/>
  </si>
  <si>
    <t>フリガナ</t>
  </si>
  <si>
    <t>資格</t>
    <rPh sb="0" eb="2">
      <t>シカク</t>
    </rPh>
    <phoneticPr fontId="5"/>
  </si>
  <si>
    <t>例</t>
    <rPh sb="0" eb="1">
      <t>レイ</t>
    </rPh>
    <phoneticPr fontId="5"/>
  </si>
  <si>
    <t>障害</t>
    <rPh sb="0" eb="2">
      <t>ショウガイ</t>
    </rPh>
    <phoneticPr fontId="5"/>
  </si>
  <si>
    <t>全乗協</t>
    <rPh sb="0" eb="3">
      <t>ゼンジョウ</t>
    </rPh>
    <phoneticPr fontId="5"/>
  </si>
  <si>
    <t>新橋　一馬</t>
    <rPh sb="0" eb="2">
      <t>シンバシ</t>
    </rPh>
    <rPh sb="3" eb="5">
      <t>カズマ</t>
    </rPh>
    <phoneticPr fontId="5"/>
  </si>
  <si>
    <t>シンバ　シカズマ</t>
    <phoneticPr fontId="5"/>
  </si>
  <si>
    <t>B級、全乗協上級指導者</t>
    <rPh sb="1" eb="2">
      <t>キュウ</t>
    </rPh>
    <rPh sb="3" eb="6">
      <t>ゼンジョウ</t>
    </rPh>
    <rPh sb="6" eb="8">
      <t>ジョウキュウ</t>
    </rPh>
    <rPh sb="8" eb="11">
      <t>シドウシャ</t>
    </rPh>
    <phoneticPr fontId="5"/>
  </si>
  <si>
    <t>ゼンジョーキョーA</t>
    <phoneticPr fontId="5"/>
  </si>
  <si>
    <t>エー</t>
    <phoneticPr fontId="5"/>
  </si>
  <si>
    <t>3921180-</t>
    <phoneticPr fontId="5"/>
  </si>
  <si>
    <t>ｾﾝ</t>
    <phoneticPr fontId="5"/>
  </si>
  <si>
    <t>芦</t>
    <rPh sb="0" eb="1">
      <t>アシ</t>
    </rPh>
    <phoneticPr fontId="5"/>
  </si>
  <si>
    <t>ゼンコク</t>
    <phoneticPr fontId="5"/>
  </si>
  <si>
    <t>シンコウ</t>
    <phoneticPr fontId="5"/>
  </si>
  <si>
    <t>ゼンジョーキョー</t>
    <phoneticPr fontId="5"/>
  </si>
  <si>
    <t>3921180-</t>
  </si>
  <si>
    <t>※上記申込用紙は正確にご記入ください。なお、記載に不備等があった場合は、出場ができない場合もありますので十分ご注意ください。</t>
    <phoneticPr fontId="5"/>
  </si>
  <si>
    <t>馬匹所有者名</t>
    <rPh sb="0" eb="2">
      <t>バヒツ</t>
    </rPh>
    <rPh sb="2" eb="6">
      <t>ショユウシャメイ</t>
    </rPh>
    <phoneticPr fontId="3"/>
  </si>
  <si>
    <t>RRC必須</t>
    <rPh sb="3" eb="5">
      <t>ヒッス</t>
    </rPh>
    <phoneticPr fontId="3"/>
  </si>
  <si>
    <t>マイクロチップNo.</t>
    <phoneticPr fontId="3"/>
  </si>
  <si>
    <t>競走馬時代名</t>
    <rPh sb="0" eb="3">
      <t>キョウソウバ</t>
    </rPh>
    <rPh sb="3" eb="6">
      <t>ジダイメイ</t>
    </rPh>
    <phoneticPr fontId="3"/>
  </si>
  <si>
    <t>最終レース日</t>
    <rPh sb="0" eb="2">
      <t>サイシュウ</t>
    </rPh>
    <rPh sb="5" eb="6">
      <t>ビ</t>
    </rPh>
    <phoneticPr fontId="3"/>
  </si>
  <si>
    <t>トウホクワン</t>
    <phoneticPr fontId="3"/>
  </si>
  <si>
    <t>内国の場合は都道府県</t>
    <rPh sb="0" eb="2">
      <t>ナイコク</t>
    </rPh>
    <rPh sb="3" eb="5">
      <t>バアイ</t>
    </rPh>
    <rPh sb="6" eb="10">
      <t>トドウフケン</t>
    </rPh>
    <phoneticPr fontId="3"/>
  </si>
  <si>
    <t>外国の場合は国名</t>
    <rPh sb="0" eb="2">
      <t>ガイコク</t>
    </rPh>
    <rPh sb="3" eb="5">
      <t>バアイ</t>
    </rPh>
    <rPh sb="6" eb="8">
      <t>コクメイ</t>
    </rPh>
    <phoneticPr fontId="3"/>
  </si>
  <si>
    <t>産地</t>
    <rPh sb="0" eb="2">
      <t>サンチ</t>
    </rPh>
    <phoneticPr fontId="3"/>
  </si>
  <si>
    <t>品種</t>
    <rPh sb="0" eb="2">
      <t>ヒンシュ</t>
    </rPh>
    <phoneticPr fontId="3"/>
  </si>
  <si>
    <t>北海道</t>
    <rPh sb="0" eb="3">
      <t>ホッカイドウ</t>
    </rPh>
    <phoneticPr fontId="3"/>
  </si>
  <si>
    <t>サラブレッド</t>
    <phoneticPr fontId="3"/>
  </si>
  <si>
    <t>東北馬術大会2025</t>
    <rPh sb="0" eb="6">
      <t>トウホクバジュツタイカイ</t>
    </rPh>
    <phoneticPr fontId="4"/>
  </si>
  <si>
    <t>馬伝染性貧血最終検査
（年月日）</t>
    <rPh sb="0" eb="1">
      <t>ウマ</t>
    </rPh>
    <rPh sb="12" eb="15">
      <t>ネンガッピ</t>
    </rPh>
    <phoneticPr fontId="4"/>
  </si>
  <si>
    <t>未出走は
「未出走」</t>
    <rPh sb="0" eb="1">
      <t>ミ</t>
    </rPh>
    <rPh sb="1" eb="3">
      <t>シュッソウ</t>
    </rPh>
    <rPh sb="6" eb="7">
      <t>ミ</t>
    </rPh>
    <rPh sb="7" eb="9">
      <t>シュッソウ</t>
    </rPh>
    <phoneticPr fontId="3"/>
  </si>
  <si>
    <t>8</t>
  </si>
  <si>
    <t>9</t>
  </si>
  <si>
    <t>クロスバーティカル障害飛越競技Ⅰ</t>
  </si>
  <si>
    <t>80cm障害飛越競技</t>
  </si>
  <si>
    <t>クロスバーティカル障害飛越競技Ⅱ</t>
  </si>
  <si>
    <t>90cm障害飛越競技</t>
  </si>
  <si>
    <t>ＲＲＣ障害飛越競技</t>
  </si>
  <si>
    <t>障害</t>
    <rPh sb="0" eb="2">
      <t>ショウガイ</t>
    </rPh>
    <phoneticPr fontId="3"/>
  </si>
  <si>
    <t>父馬名</t>
    <rPh sb="0" eb="3">
      <t>チチウマメイ</t>
    </rPh>
    <phoneticPr fontId="3"/>
  </si>
  <si>
    <t>母馬名</t>
    <rPh sb="0" eb="3">
      <t>ハハウマメイ</t>
    </rPh>
    <phoneticPr fontId="3"/>
  </si>
  <si>
    <t>イクイノックス</t>
    <phoneticPr fontId="3"/>
  </si>
  <si>
    <t>アーモンドアイ</t>
    <phoneticPr fontId="3"/>
  </si>
  <si>
    <r>
      <t xml:space="preserve">最終レース日
</t>
    </r>
    <r>
      <rPr>
        <sz val="12"/>
        <color theme="1"/>
        <rFont val="BIZ UDゴシック"/>
        <family val="3"/>
        <charset val="128"/>
      </rPr>
      <t>※空欄可</t>
    </r>
    <rPh sb="0" eb="2">
      <t>サイシュウ</t>
    </rPh>
    <rPh sb="5" eb="6">
      <t>ヒ</t>
    </rPh>
    <rPh sb="8" eb="10">
      <t>クウラン</t>
    </rPh>
    <rPh sb="10" eb="11">
      <t>カ</t>
    </rPh>
    <phoneticPr fontId="5"/>
  </si>
  <si>
    <t>福島大会</t>
    <rPh sb="0" eb="2">
      <t>フクシマ</t>
    </rPh>
    <rPh sb="2" eb="4">
      <t>タイカイ</t>
    </rPh>
    <phoneticPr fontId="3"/>
  </si>
  <si>
    <t>東北馬術大会2025</t>
    <phoneticPr fontId="5"/>
  </si>
  <si>
    <t>年齢
自動計算</t>
    <rPh sb="0" eb="2">
      <t>ネンレイ</t>
    </rPh>
    <rPh sb="3" eb="7">
      <t>ジドウケイサン</t>
    </rPh>
    <phoneticPr fontId="3"/>
  </si>
  <si>
    <t>内国産限定障害飛越競技</t>
    <rPh sb="0" eb="3">
      <t>ナイコクサン</t>
    </rPh>
    <rPh sb="3" eb="5">
      <t>ゲンテイ</t>
    </rPh>
    <rPh sb="5" eb="7">
      <t>ショウガイ</t>
    </rPh>
    <rPh sb="7" eb="11">
      <t>ヒエツキョウギ</t>
    </rPh>
    <phoneticPr fontId="3"/>
  </si>
  <si>
    <t>100cm障害飛越競技</t>
    <phoneticPr fontId="3"/>
  </si>
  <si>
    <t>100cm障害飛越競技Ⅰ</t>
    <phoneticPr fontId="3"/>
  </si>
  <si>
    <t>【公認】110cm障害飛越競技Ⅰ</t>
    <rPh sb="1" eb="3">
      <t>コウニン</t>
    </rPh>
    <phoneticPr fontId="3"/>
  </si>
  <si>
    <t>【公認】120cm障害飛越競技Ⅰ</t>
    <phoneticPr fontId="3"/>
  </si>
  <si>
    <t>【公認】110cm障害飛越競技Ⅱ</t>
    <phoneticPr fontId="3"/>
  </si>
  <si>
    <t>【公認】120cm障害飛越競技Ⅱ</t>
    <phoneticPr fontId="3"/>
  </si>
  <si>
    <t>選手コメント（意気込みなど）</t>
    <rPh sb="0" eb="2">
      <t>センシュ</t>
    </rPh>
    <rPh sb="7" eb="10">
      <t>イキゴ</t>
    </rPh>
    <phoneticPr fontId="5"/>
  </si>
  <si>
    <t>⑤RRC競技に参加される場合は「RRC出場はこちらも入力シート」も作成してください。</t>
    <rPh sb="4" eb="6">
      <t>キョウギ</t>
    </rPh>
    <rPh sb="7" eb="9">
      <t>サンカ</t>
    </rPh>
    <rPh sb="12" eb="14">
      <t>バアイ</t>
    </rPh>
    <rPh sb="19" eb="21">
      <t>シュツジョウ</t>
    </rPh>
    <rPh sb="26" eb="28">
      <t>ニュウリョク</t>
    </rPh>
    <rPh sb="33" eb="35">
      <t>サクセイ</t>
    </rPh>
    <phoneticPr fontId="3"/>
  </si>
  <si>
    <t>フレンドシップA</t>
    <phoneticPr fontId="3"/>
  </si>
  <si>
    <t>フレンドシップB</t>
    <phoneticPr fontId="3"/>
  </si>
  <si>
    <t>フレンドシップC</t>
    <phoneticPr fontId="3"/>
  </si>
  <si>
    <t>FA</t>
    <phoneticPr fontId="3"/>
  </si>
  <si>
    <t>FB</t>
    <phoneticPr fontId="3"/>
  </si>
  <si>
    <t>FC</t>
    <phoneticPr fontId="3"/>
  </si>
  <si>
    <t>東北馬術大会2025　出場申込用紙</t>
    <rPh sb="0" eb="6">
      <t>トウホクバジュツタイカイ</t>
    </rPh>
    <rPh sb="11" eb="13">
      <t>シュツジョウ</t>
    </rPh>
    <rPh sb="13" eb="15">
      <t>モウシコミ</t>
    </rPh>
    <rPh sb="15" eb="17">
      <t>ヨウシ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</si>
</sst>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¥&quot;#,##0;[Red]&quot;¥&quot;\-#,##0"/>
    <numFmt numFmtId="41" formatCode="_ * #,##0_ ;_ * \-#,##0_ ;_ * &quot;-&quot;_ ;_ @_ "/>
    <numFmt numFmtId="176" formatCode="&quot;¥&quot;#,##0_);[Red]\(&quot;¥&quot;#,##0\)"/>
    <numFmt numFmtId="177" formatCode="yyyy/m/d;@"/>
    <numFmt numFmtId="178" formatCode="0_);[Red]\(0\)"/>
  </numFmts>
  <fonts count="66">
    <font>
      <sz val="12"/>
      <color theme="1"/>
      <name val="Osaka"/>
      <family val="2"/>
      <charset val="128"/>
    </font>
    <font>
      <sz val="11"/>
      <color theme="1"/>
      <name val="游ゴシック"/>
      <family val="2"/>
      <charset val="128"/>
      <scheme val="minor"/>
    </font>
    <font>
      <sz val="12"/>
      <color theme="1"/>
      <name val="Osaka"/>
      <family val="2"/>
      <charset val="128"/>
    </font>
    <font>
      <sz val="6"/>
      <name val="Osaka"/>
      <family val="2"/>
      <charset val="128"/>
    </font>
    <font>
      <sz val="6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2"/>
      <color theme="1"/>
      <name val="メイリオ"/>
      <family val="3"/>
      <charset val="128"/>
    </font>
    <font>
      <sz val="14"/>
      <name val="メイリオ"/>
      <family val="3"/>
      <charset val="128"/>
    </font>
    <font>
      <b/>
      <sz val="20"/>
      <name val="メイリオ"/>
      <family val="3"/>
      <charset val="128"/>
    </font>
    <font>
      <b/>
      <sz val="18"/>
      <name val="メイリオ"/>
      <family val="3"/>
      <charset val="128"/>
    </font>
    <font>
      <sz val="12"/>
      <name val="メイリオ"/>
      <family val="3"/>
      <charset val="128"/>
    </font>
    <font>
      <sz val="11"/>
      <name val="メイリオ"/>
      <family val="3"/>
      <charset val="128"/>
    </font>
    <font>
      <sz val="11"/>
      <color theme="1"/>
      <name val="メイリオ"/>
      <family val="3"/>
      <charset val="128"/>
    </font>
    <font>
      <b/>
      <sz val="12"/>
      <name val="メイリオ"/>
      <family val="3"/>
      <charset val="128"/>
    </font>
    <font>
      <sz val="14"/>
      <color theme="1"/>
      <name val="メイリオ"/>
      <family val="3"/>
      <charset val="128"/>
    </font>
    <font>
      <b/>
      <sz val="11"/>
      <name val="メイリオ"/>
      <family val="3"/>
      <charset val="128"/>
    </font>
    <font>
      <sz val="8"/>
      <name val="メイリオ"/>
      <family val="3"/>
      <charset val="128"/>
    </font>
    <font>
      <sz val="10"/>
      <name val="メイリオ"/>
      <family val="3"/>
      <charset val="128"/>
    </font>
    <font>
      <b/>
      <sz val="10"/>
      <name val="メイリオ"/>
      <family val="3"/>
      <charset val="128"/>
    </font>
    <font>
      <sz val="11"/>
      <color theme="0" tint="-0.499984740745262"/>
      <name val="メイリオ"/>
      <family val="3"/>
      <charset val="128"/>
    </font>
    <font>
      <sz val="9"/>
      <name val="メイリオ"/>
      <family val="3"/>
      <charset val="128"/>
    </font>
    <font>
      <sz val="7"/>
      <name val="メイリオ"/>
      <family val="3"/>
      <charset val="128"/>
    </font>
    <font>
      <sz val="10"/>
      <color theme="1"/>
      <name val="メイリオ"/>
      <family val="3"/>
      <charset val="128"/>
    </font>
    <font>
      <b/>
      <sz val="14"/>
      <name val="メイリオ"/>
      <family val="3"/>
      <charset val="128"/>
    </font>
    <font>
      <b/>
      <sz val="8"/>
      <name val="メイリオ"/>
      <family val="3"/>
      <charset val="128"/>
    </font>
    <font>
      <b/>
      <u/>
      <sz val="11"/>
      <color indexed="10"/>
      <name val="メイリオ"/>
      <family val="3"/>
      <charset val="128"/>
    </font>
    <font>
      <b/>
      <u/>
      <sz val="14"/>
      <name val="メイリオ"/>
      <family val="3"/>
      <charset val="128"/>
    </font>
    <font>
      <b/>
      <sz val="12"/>
      <color theme="1"/>
      <name val="メイリオ"/>
      <family val="3"/>
      <charset val="128"/>
    </font>
    <font>
      <sz val="20"/>
      <color theme="1"/>
      <name val="メイリオ"/>
      <family val="3"/>
      <charset val="128"/>
    </font>
    <font>
      <b/>
      <sz val="20"/>
      <name val="HG丸ｺﾞｼｯｸM-PRO"/>
      <family val="3"/>
      <charset val="128"/>
    </font>
    <font>
      <sz val="12"/>
      <color theme="1"/>
      <name val="HG丸ｺﾞｼｯｸM-PRO"/>
      <family val="3"/>
      <charset val="128"/>
    </font>
    <font>
      <b/>
      <sz val="16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12"/>
      <name val="HG丸ｺﾞｼｯｸM-PRO"/>
      <family val="3"/>
      <charset val="128"/>
    </font>
    <font>
      <u/>
      <sz val="10"/>
      <name val="HG丸ｺﾞｼｯｸM-PRO"/>
      <family val="3"/>
      <charset val="128"/>
    </font>
    <font>
      <b/>
      <sz val="10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  <font>
      <b/>
      <sz val="14"/>
      <color rgb="FFFF0000"/>
      <name val="メイリオ"/>
      <family val="3"/>
      <charset val="128"/>
    </font>
    <font>
      <sz val="11"/>
      <color theme="1"/>
      <name val="HG丸ｺﾞｼｯｸM-PRO"/>
      <family val="3"/>
      <charset val="128"/>
    </font>
    <font>
      <sz val="14"/>
      <color theme="1"/>
      <name val="HG丸ｺﾞｼｯｸM-PRO"/>
      <family val="3"/>
      <charset val="128"/>
    </font>
    <font>
      <b/>
      <sz val="16"/>
      <color theme="1"/>
      <name val="HG丸ｺﾞｼｯｸM-PRO"/>
      <family val="3"/>
      <charset val="128"/>
    </font>
    <font>
      <sz val="24"/>
      <color theme="1"/>
      <name val="HG丸ｺﾞｼｯｸM-PRO"/>
      <family val="3"/>
      <charset val="128"/>
    </font>
    <font>
      <b/>
      <sz val="11"/>
      <color rgb="FFFF0000"/>
      <name val="HG丸ｺﾞｼｯｸM-PRO"/>
      <family val="3"/>
      <charset val="128"/>
    </font>
    <font>
      <sz val="7"/>
      <color theme="1"/>
      <name val="HG丸ｺﾞｼｯｸM-PRO"/>
      <family val="3"/>
      <charset val="128"/>
    </font>
    <font>
      <sz val="8"/>
      <color theme="1"/>
      <name val="HG丸ｺﾞｼｯｸM-PRO"/>
      <family val="3"/>
      <charset val="128"/>
    </font>
    <font>
      <sz val="10"/>
      <name val="ＭＳ Ｐゴシック"/>
      <family val="3"/>
      <charset val="128"/>
    </font>
    <font>
      <b/>
      <sz val="22"/>
      <name val="メイリオ"/>
      <family val="3"/>
      <charset val="128"/>
    </font>
    <font>
      <sz val="10"/>
      <color theme="1"/>
      <name val="BIZ UDゴシック"/>
      <family val="3"/>
      <charset val="128"/>
    </font>
    <font>
      <b/>
      <sz val="18"/>
      <color rgb="FFFF0000"/>
      <name val="BIZ UDゴシック"/>
      <family val="3"/>
      <charset val="128"/>
    </font>
    <font>
      <b/>
      <sz val="20"/>
      <name val="BIZ UDゴシック"/>
      <family val="3"/>
      <charset val="128"/>
    </font>
    <font>
      <b/>
      <sz val="10"/>
      <name val="BIZ UDゴシック"/>
      <family val="3"/>
      <charset val="128"/>
    </font>
    <font>
      <sz val="12"/>
      <color theme="1"/>
      <name val="BIZ UDゴシック"/>
      <family val="3"/>
      <charset val="128"/>
    </font>
    <font>
      <b/>
      <sz val="14"/>
      <color rgb="FFFF0000"/>
      <name val="BIZ UDゴシック"/>
      <family val="3"/>
      <charset val="128"/>
    </font>
    <font>
      <b/>
      <sz val="12"/>
      <color theme="1"/>
      <name val="BIZ UDゴシック"/>
      <family val="3"/>
      <charset val="128"/>
    </font>
    <font>
      <sz val="11"/>
      <color theme="1"/>
      <name val="BIZ UDゴシック"/>
      <family val="3"/>
      <charset val="128"/>
    </font>
    <font>
      <sz val="10"/>
      <name val="BIZ UDゴシック"/>
      <family val="3"/>
      <charset val="128"/>
    </font>
    <font>
      <sz val="12"/>
      <name val="BIZ UDゴシック"/>
      <family val="3"/>
      <charset val="128"/>
    </font>
    <font>
      <sz val="11"/>
      <name val="BIZ UDゴシック"/>
      <family val="3"/>
      <charset val="128"/>
    </font>
    <font>
      <b/>
      <sz val="16"/>
      <color theme="1"/>
      <name val="メイリオ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</fills>
  <borders count="97">
    <border>
      <left/>
      <right/>
      <top/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hair">
        <color auto="1"/>
      </diagonal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dotted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dotted">
        <color auto="1"/>
      </right>
      <top style="medium">
        <color auto="1"/>
      </top>
      <bottom style="thin">
        <color auto="1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rgb="FFFF0000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dotted">
        <color auto="1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dotted">
        <color auto="1"/>
      </right>
      <top style="medium">
        <color auto="1"/>
      </top>
      <bottom/>
      <diagonal/>
    </border>
    <border>
      <left style="dotted">
        <color auto="1"/>
      </left>
      <right style="dotted">
        <color auto="1"/>
      </right>
      <top style="medium">
        <color auto="1"/>
      </top>
      <bottom/>
      <diagonal/>
    </border>
    <border>
      <left style="dotted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medium">
        <color auto="1"/>
      </right>
      <top/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indexed="64"/>
      </right>
      <top style="thin">
        <color auto="1"/>
      </top>
      <bottom/>
      <diagonal/>
    </border>
    <border>
      <left style="thin">
        <color auto="1"/>
      </left>
      <right style="double">
        <color indexed="64"/>
      </right>
      <top style="thin">
        <color auto="1"/>
      </top>
      <bottom style="thin">
        <color indexed="64"/>
      </bottom>
      <diagonal/>
    </border>
  </borders>
  <cellStyleXfs count="10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6" fillId="0" borderId="0"/>
    <xf numFmtId="38" fontId="6" fillId="0" borderId="0" applyFont="0" applyFill="0" applyBorder="0" applyAlignment="0" applyProtection="0"/>
    <xf numFmtId="0" fontId="9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6" fillId="0" borderId="0"/>
    <xf numFmtId="0" fontId="52" fillId="0" borderId="0">
      <alignment vertical="center"/>
    </xf>
    <xf numFmtId="0" fontId="1" fillId="0" borderId="0">
      <alignment vertical="center"/>
    </xf>
  </cellStyleXfs>
  <cellXfs count="326">
    <xf numFmtId="0" fontId="0" fillId="0" borderId="0" xfId="0">
      <alignment vertical="center"/>
    </xf>
    <xf numFmtId="0" fontId="8" fillId="2" borderId="16" xfId="2" applyFont="1" applyFill="1" applyBorder="1" applyAlignment="1">
      <alignment horizontal="center" vertical="center" shrinkToFit="1"/>
    </xf>
    <xf numFmtId="0" fontId="8" fillId="2" borderId="16" xfId="2" applyFont="1" applyFill="1" applyBorder="1" applyAlignment="1">
      <alignment vertical="center" shrinkToFit="1"/>
    </xf>
    <xf numFmtId="0" fontId="7" fillId="2" borderId="41" xfId="2" applyFont="1" applyFill="1" applyBorder="1" applyAlignment="1">
      <alignment horizontal="center" vertical="center" shrinkToFit="1"/>
    </xf>
    <xf numFmtId="0" fontId="11" fillId="0" borderId="0" xfId="0" applyFont="1">
      <alignment vertical="center"/>
    </xf>
    <xf numFmtId="0" fontId="17" fillId="0" borderId="0" xfId="2" applyFont="1"/>
    <xf numFmtId="0" fontId="11" fillId="0" borderId="0" xfId="2" applyFont="1"/>
    <xf numFmtId="0" fontId="17" fillId="0" borderId="0" xfId="2" applyFont="1" applyAlignment="1">
      <alignment vertical="top"/>
    </xf>
    <xf numFmtId="0" fontId="15" fillId="0" borderId="6" xfId="2" applyFont="1" applyBorder="1" applyAlignment="1" applyProtection="1">
      <alignment horizontal="center" vertical="center"/>
      <protection locked="0"/>
    </xf>
    <xf numFmtId="0" fontId="21" fillId="0" borderId="0" xfId="2" applyFont="1" applyAlignment="1">
      <alignment horizontal="left" vertical="center"/>
    </xf>
    <xf numFmtId="0" fontId="17" fillId="0" borderId="0" xfId="2" applyFont="1" applyAlignment="1">
      <alignment horizontal="left" vertical="center"/>
    </xf>
    <xf numFmtId="0" fontId="22" fillId="0" borderId="30" xfId="2" applyFont="1" applyBorder="1" applyAlignment="1">
      <alignment vertical="center"/>
    </xf>
    <xf numFmtId="0" fontId="23" fillId="0" borderId="30" xfId="2" applyFont="1" applyBorder="1" applyAlignment="1">
      <alignment vertical="center"/>
    </xf>
    <xf numFmtId="0" fontId="15" fillId="3" borderId="11" xfId="2" applyFont="1" applyFill="1" applyBorder="1" applyAlignment="1">
      <alignment horizontal="center" vertical="center"/>
    </xf>
    <xf numFmtId="0" fontId="21" fillId="3" borderId="12" xfId="2" applyFont="1" applyFill="1" applyBorder="1" applyAlignment="1">
      <alignment horizontal="center" vertical="center" wrapText="1" shrinkToFit="1"/>
    </xf>
    <xf numFmtId="0" fontId="25" fillId="3" borderId="15" xfId="2" applyFont="1" applyFill="1" applyBorder="1" applyAlignment="1">
      <alignment horizontal="left" wrapText="1"/>
    </xf>
    <xf numFmtId="0" fontId="25" fillId="3" borderId="9" xfId="2" applyFont="1" applyFill="1" applyBorder="1" applyAlignment="1">
      <alignment horizontal="left" wrapText="1"/>
    </xf>
    <xf numFmtId="0" fontId="28" fillId="0" borderId="46" xfId="2" applyFont="1" applyBorder="1" applyAlignment="1">
      <alignment vertical="top"/>
    </xf>
    <xf numFmtId="0" fontId="28" fillId="0" borderId="0" xfId="2" applyFont="1" applyAlignment="1">
      <alignment vertical="top"/>
    </xf>
    <xf numFmtId="0" fontId="17" fillId="0" borderId="0" xfId="4" applyFont="1" applyAlignment="1">
      <alignment vertical="top"/>
    </xf>
    <xf numFmtId="0" fontId="15" fillId="0" borderId="0" xfId="2" applyFont="1" applyAlignment="1">
      <alignment horizontal="right" vertical="center"/>
    </xf>
    <xf numFmtId="0" fontId="15" fillId="0" borderId="0" xfId="2" applyFont="1" applyAlignment="1">
      <alignment horizontal="left" vertical="center"/>
    </xf>
    <xf numFmtId="0" fontId="11" fillId="0" borderId="0" xfId="0" applyFont="1" applyAlignment="1"/>
    <xf numFmtId="0" fontId="31" fillId="0" borderId="0" xfId="0" applyFont="1">
      <alignment vertical="center"/>
    </xf>
    <xf numFmtId="0" fontId="32" fillId="0" borderId="0" xfId="0" applyFont="1">
      <alignment vertical="center"/>
    </xf>
    <xf numFmtId="0" fontId="11" fillId="0" borderId="1" xfId="0" applyFont="1" applyBorder="1" applyAlignment="1"/>
    <xf numFmtId="0" fontId="11" fillId="0" borderId="0" xfId="0" applyFont="1" applyAlignment="1">
      <alignment horizontal="center"/>
    </xf>
    <xf numFmtId="0" fontId="20" fillId="0" borderId="6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20" fillId="0" borderId="0" xfId="0" applyFont="1">
      <alignment vertical="center"/>
    </xf>
    <xf numFmtId="0" fontId="11" fillId="0" borderId="0" xfId="0" applyFont="1" applyAlignment="1">
      <alignment horizontal="right"/>
    </xf>
    <xf numFmtId="0" fontId="22" fillId="0" borderId="0" xfId="0" applyFont="1" applyAlignment="1">
      <alignment wrapText="1"/>
    </xf>
    <xf numFmtId="0" fontId="15" fillId="0" borderId="0" xfId="0" applyFont="1" applyAlignment="1"/>
    <xf numFmtId="0" fontId="16" fillId="0" borderId="0" xfId="0" applyFont="1" applyAlignment="1"/>
    <xf numFmtId="0" fontId="20" fillId="2" borderId="6" xfId="0" applyFont="1" applyFill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7" fillId="2" borderId="18" xfId="1" applyNumberFormat="1" applyFont="1" applyFill="1" applyBorder="1" applyAlignment="1">
      <alignment vertical="center" shrinkToFit="1"/>
    </xf>
    <xf numFmtId="49" fontId="11" fillId="0" borderId="6" xfId="0" applyNumberFormat="1" applyFont="1" applyBorder="1" applyAlignment="1">
      <alignment horizontal="right" vertical="center"/>
    </xf>
    <xf numFmtId="38" fontId="11" fillId="0" borderId="6" xfId="1" applyFont="1" applyBorder="1">
      <alignment vertical="center"/>
    </xf>
    <xf numFmtId="0" fontId="11" fillId="0" borderId="6" xfId="0" applyFont="1" applyBorder="1" applyAlignment="1">
      <alignment vertical="center" shrinkToFit="1"/>
    </xf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6" fillId="0" borderId="0" xfId="0" applyFont="1" applyAlignment="1">
      <alignment horizontal="center" vertical="center" shrinkToFit="1"/>
    </xf>
    <xf numFmtId="0" fontId="11" fillId="0" borderId="0" xfId="0" applyFont="1" applyAlignment="1" applyProtection="1">
      <alignment horizontal="center" vertical="center"/>
      <protection locked="0"/>
    </xf>
    <xf numFmtId="0" fontId="25" fillId="0" borderId="0" xfId="0" applyFont="1" applyAlignment="1">
      <alignment horizontal="left" vertical="center"/>
    </xf>
    <xf numFmtId="0" fontId="19" fillId="0" borderId="0" xfId="0" applyFont="1">
      <alignment vertical="center"/>
    </xf>
    <xf numFmtId="0" fontId="33" fillId="0" borderId="0" xfId="0" applyFont="1">
      <alignment vertical="center"/>
    </xf>
    <xf numFmtId="0" fontId="38" fillId="0" borderId="55" xfId="2" applyFont="1" applyBorder="1" applyAlignment="1">
      <alignment horizontal="center" vertical="center"/>
    </xf>
    <xf numFmtId="0" fontId="39" fillId="4" borderId="53" xfId="2" applyFont="1" applyFill="1" applyBorder="1" applyAlignment="1">
      <alignment vertical="center"/>
    </xf>
    <xf numFmtId="0" fontId="38" fillId="0" borderId="42" xfId="2" applyFont="1" applyBorder="1" applyAlignment="1">
      <alignment horizontal="center" vertical="center" wrapText="1"/>
    </xf>
    <xf numFmtId="0" fontId="38" fillId="0" borderId="56" xfId="2" applyFont="1" applyBorder="1" applyAlignment="1">
      <alignment horizontal="center" vertical="center"/>
    </xf>
    <xf numFmtId="0" fontId="38" fillId="0" borderId="29" xfId="2" applyFont="1" applyBorder="1" applyAlignment="1">
      <alignment horizontal="center" vertical="center"/>
    </xf>
    <xf numFmtId="0" fontId="38" fillId="0" borderId="56" xfId="2" applyFont="1" applyBorder="1" applyAlignment="1">
      <alignment horizontal="center" vertical="center" wrapText="1"/>
    </xf>
    <xf numFmtId="0" fontId="38" fillId="0" borderId="57" xfId="2" applyFont="1" applyBorder="1" applyAlignment="1">
      <alignment horizontal="center" vertical="center" wrapText="1"/>
    </xf>
    <xf numFmtId="0" fontId="42" fillId="0" borderId="0" xfId="2" applyFont="1" applyAlignment="1">
      <alignment vertical="center"/>
    </xf>
    <xf numFmtId="0" fontId="35" fillId="0" borderId="0" xfId="0" applyFont="1">
      <alignment vertical="center"/>
    </xf>
    <xf numFmtId="0" fontId="36" fillId="0" borderId="0" xfId="2" applyFont="1" applyAlignment="1">
      <alignment vertical="center"/>
    </xf>
    <xf numFmtId="0" fontId="37" fillId="0" borderId="0" xfId="2" applyFont="1" applyAlignment="1">
      <alignment vertical="center"/>
    </xf>
    <xf numFmtId="0" fontId="35" fillId="0" borderId="11" xfId="0" applyFont="1" applyBorder="1">
      <alignment vertical="center"/>
    </xf>
    <xf numFmtId="0" fontId="35" fillId="5" borderId="52" xfId="0" applyFont="1" applyFill="1" applyBorder="1">
      <alignment vertical="center"/>
    </xf>
    <xf numFmtId="0" fontId="43" fillId="0" borderId="0" xfId="0" applyFont="1">
      <alignment vertical="center"/>
    </xf>
    <xf numFmtId="0" fontId="35" fillId="0" borderId="6" xfId="0" applyFont="1" applyBorder="1" applyAlignment="1">
      <alignment horizontal="center" vertical="center" wrapText="1"/>
    </xf>
    <xf numFmtId="0" fontId="45" fillId="0" borderId="0" xfId="0" applyFont="1">
      <alignment vertical="center"/>
    </xf>
    <xf numFmtId="0" fontId="45" fillId="0" borderId="6" xfId="0" applyFont="1" applyBorder="1" applyAlignment="1">
      <alignment horizontal="center" vertical="center" wrapText="1"/>
    </xf>
    <xf numFmtId="0" fontId="45" fillId="0" borderId="4" xfId="0" applyFont="1" applyBorder="1" applyAlignment="1">
      <alignment horizontal="center" vertical="center" wrapText="1"/>
    </xf>
    <xf numFmtId="0" fontId="45" fillId="0" borderId="6" xfId="0" applyFont="1" applyBorder="1">
      <alignment vertical="center"/>
    </xf>
    <xf numFmtId="0" fontId="45" fillId="0" borderId="6" xfId="0" applyFont="1" applyBorder="1" applyAlignment="1">
      <alignment horizontal="center" vertical="center" shrinkToFit="1"/>
    </xf>
    <xf numFmtId="0" fontId="45" fillId="0" borderId="6" xfId="0" applyFont="1" applyBorder="1" applyAlignment="1">
      <alignment horizontal="center" vertical="center"/>
    </xf>
    <xf numFmtId="49" fontId="45" fillId="0" borderId="6" xfId="0" applyNumberFormat="1" applyFont="1" applyBorder="1">
      <alignment vertical="center"/>
    </xf>
    <xf numFmtId="14" fontId="45" fillId="0" borderId="6" xfId="0" applyNumberFormat="1" applyFont="1" applyBorder="1" applyAlignment="1">
      <alignment horizontal="center" vertical="center"/>
    </xf>
    <xf numFmtId="0" fontId="45" fillId="0" borderId="6" xfId="0" quotePrefix="1" applyFont="1" applyBorder="1" applyAlignment="1">
      <alignment horizontal="right" vertical="center"/>
    </xf>
    <xf numFmtId="0" fontId="45" fillId="4" borderId="6" xfId="0" applyFont="1" applyFill="1" applyBorder="1" applyAlignment="1">
      <alignment horizontal="center" vertical="center" shrinkToFit="1"/>
    </xf>
    <xf numFmtId="0" fontId="45" fillId="4" borderId="6" xfId="0" applyFont="1" applyFill="1" applyBorder="1" applyAlignment="1">
      <alignment horizontal="center" vertical="center"/>
    </xf>
    <xf numFmtId="0" fontId="45" fillId="5" borderId="6" xfId="0" applyFont="1" applyFill="1" applyBorder="1" applyAlignment="1">
      <alignment horizontal="right" vertical="center"/>
    </xf>
    <xf numFmtId="49" fontId="45" fillId="0" borderId="6" xfId="0" quotePrefix="1" applyNumberFormat="1" applyFont="1" applyBorder="1" applyAlignment="1">
      <alignment horizontal="right" vertical="center"/>
    </xf>
    <xf numFmtId="14" fontId="45" fillId="4" borderId="6" xfId="0" applyNumberFormat="1" applyFont="1" applyFill="1" applyBorder="1" applyAlignment="1">
      <alignment horizontal="center" vertical="center"/>
    </xf>
    <xf numFmtId="0" fontId="47" fillId="0" borderId="0" xfId="0" applyFont="1">
      <alignment vertical="center"/>
    </xf>
    <xf numFmtId="0" fontId="45" fillId="0" borderId="0" xfId="5" applyFont="1">
      <alignment vertical="center"/>
    </xf>
    <xf numFmtId="0" fontId="48" fillId="0" borderId="0" xfId="5" applyFont="1">
      <alignment vertical="center"/>
    </xf>
    <xf numFmtId="38" fontId="46" fillId="5" borderId="6" xfId="5" applyNumberFormat="1" applyFont="1" applyFill="1" applyBorder="1">
      <alignment vertical="center"/>
    </xf>
    <xf numFmtId="0" fontId="45" fillId="0" borderId="48" xfId="5" applyFont="1" applyBorder="1">
      <alignment vertical="center"/>
    </xf>
    <xf numFmtId="0" fontId="45" fillId="0" borderId="6" xfId="5" applyFont="1" applyBorder="1" applyAlignment="1">
      <alignment horizontal="center" vertical="center"/>
    </xf>
    <xf numFmtId="0" fontId="45" fillId="0" borderId="2" xfId="5" applyFont="1" applyBorder="1" applyAlignment="1">
      <alignment horizontal="center" vertical="center"/>
    </xf>
    <xf numFmtId="0" fontId="43" fillId="0" borderId="6" xfId="5" applyFont="1" applyBorder="1" applyAlignment="1">
      <alignment horizontal="center" vertical="center" wrapText="1" shrinkToFit="1"/>
    </xf>
    <xf numFmtId="0" fontId="45" fillId="0" borderId="0" xfId="5" applyFont="1" applyAlignment="1">
      <alignment horizontal="center" vertical="center"/>
    </xf>
    <xf numFmtId="0" fontId="45" fillId="5" borderId="21" xfId="5" applyFont="1" applyFill="1" applyBorder="1" applyAlignment="1">
      <alignment horizontal="center" vertical="center"/>
    </xf>
    <xf numFmtId="0" fontId="45" fillId="5" borderId="50" xfId="5" applyFont="1" applyFill="1" applyBorder="1" applyAlignment="1">
      <alignment horizontal="center" vertical="center"/>
    </xf>
    <xf numFmtId="0" fontId="51" fillId="0" borderId="0" xfId="5" applyFont="1" applyAlignment="1">
      <alignment vertical="top"/>
    </xf>
    <xf numFmtId="0" fontId="46" fillId="0" borderId="0" xfId="5" applyFont="1">
      <alignment vertical="center"/>
    </xf>
    <xf numFmtId="0" fontId="19" fillId="0" borderId="0" xfId="2" applyFont="1"/>
    <xf numFmtId="0" fontId="35" fillId="0" borderId="6" xfId="5" applyFont="1" applyBorder="1" applyAlignment="1">
      <alignment horizontal="center" vertical="center"/>
    </xf>
    <xf numFmtId="0" fontId="46" fillId="0" borderId="33" xfId="5" applyFont="1" applyBorder="1">
      <alignment vertical="center"/>
    </xf>
    <xf numFmtId="0" fontId="42" fillId="4" borderId="27" xfId="2" applyFont="1" applyFill="1" applyBorder="1" applyAlignment="1">
      <alignment horizontal="left" vertical="center"/>
    </xf>
    <xf numFmtId="49" fontId="39" fillId="4" borderId="27" xfId="2" applyNumberFormat="1" applyFont="1" applyFill="1" applyBorder="1" applyAlignment="1">
      <alignment horizontal="left" vertical="center"/>
    </xf>
    <xf numFmtId="0" fontId="39" fillId="4" borderId="27" xfId="2" applyFont="1" applyFill="1" applyBorder="1" applyAlignment="1">
      <alignment horizontal="left" vertical="center"/>
    </xf>
    <xf numFmtId="0" fontId="39" fillId="4" borderId="58" xfId="2" applyFont="1" applyFill="1" applyBorder="1" applyAlignment="1">
      <alignment horizontal="left" vertical="center"/>
    </xf>
    <xf numFmtId="0" fontId="42" fillId="4" borderId="53" xfId="2" applyFont="1" applyFill="1" applyBorder="1" applyAlignment="1">
      <alignment horizontal="left" vertical="center"/>
    </xf>
    <xf numFmtId="49" fontId="42" fillId="4" borderId="54" xfId="2" applyNumberFormat="1" applyFont="1" applyFill="1" applyBorder="1" applyAlignment="1">
      <alignment horizontal="left" vertical="center"/>
    </xf>
    <xf numFmtId="0" fontId="48" fillId="0" borderId="0" xfId="5" applyFont="1" applyAlignment="1">
      <alignment horizontal="center" vertical="center"/>
    </xf>
    <xf numFmtId="0" fontId="45" fillId="0" borderId="63" xfId="5" applyFont="1" applyBorder="1" applyAlignment="1">
      <alignment horizontal="right"/>
    </xf>
    <xf numFmtId="0" fontId="7" fillId="2" borderId="17" xfId="2" applyFont="1" applyFill="1" applyBorder="1" applyAlignment="1">
      <alignment horizontal="center" vertical="center" shrinkToFit="1"/>
    </xf>
    <xf numFmtId="0" fontId="18" fillId="3" borderId="17" xfId="2" applyFont="1" applyFill="1" applyBorder="1" applyAlignment="1">
      <alignment horizontal="center" vertical="center"/>
    </xf>
    <xf numFmtId="0" fontId="45" fillId="4" borderId="49" xfId="5" applyFont="1" applyFill="1" applyBorder="1" applyAlignment="1">
      <alignment horizontal="center" vertical="center" wrapText="1"/>
    </xf>
    <xf numFmtId="49" fontId="45" fillId="4" borderId="6" xfId="5" applyNumberFormat="1" applyFont="1" applyFill="1" applyBorder="1" applyAlignment="1">
      <alignment horizontal="center" vertical="center"/>
    </xf>
    <xf numFmtId="0" fontId="45" fillId="0" borderId="5" xfId="5" applyFont="1" applyBorder="1" applyAlignment="1">
      <alignment horizontal="center" vertical="center" shrinkToFit="1"/>
    </xf>
    <xf numFmtId="0" fontId="45" fillId="0" borderId="51" xfId="5" applyFont="1" applyBorder="1" applyAlignment="1">
      <alignment horizontal="center" vertical="center" wrapText="1"/>
    </xf>
    <xf numFmtId="14" fontId="45" fillId="4" borderId="6" xfId="0" applyNumberFormat="1" applyFont="1" applyFill="1" applyBorder="1" applyAlignment="1">
      <alignment horizontal="center" vertical="center" shrinkToFit="1"/>
    </xf>
    <xf numFmtId="0" fontId="45" fillId="0" borderId="75" xfId="0" applyFont="1" applyBorder="1" applyAlignment="1">
      <alignment horizontal="center" vertical="center" wrapText="1"/>
    </xf>
    <xf numFmtId="0" fontId="45" fillId="4" borderId="75" xfId="0" applyFont="1" applyFill="1" applyBorder="1" applyAlignment="1">
      <alignment horizontal="center" vertical="center" shrinkToFit="1"/>
    </xf>
    <xf numFmtId="0" fontId="45" fillId="0" borderId="75" xfId="0" applyFont="1" applyBorder="1" applyAlignment="1">
      <alignment horizontal="center" vertical="center" shrinkToFit="1"/>
    </xf>
    <xf numFmtId="0" fontId="45" fillId="0" borderId="79" xfId="0" applyFont="1" applyBorder="1" applyAlignment="1">
      <alignment horizontal="center" vertical="center" shrinkToFit="1"/>
    </xf>
    <xf numFmtId="0" fontId="45" fillId="0" borderId="80" xfId="0" applyFont="1" applyBorder="1" applyAlignment="1">
      <alignment horizontal="center" vertical="center" wrapText="1"/>
    </xf>
    <xf numFmtId="0" fontId="45" fillId="0" borderId="8" xfId="0" applyFont="1" applyBorder="1" applyAlignment="1">
      <alignment horizontal="center" vertical="center" shrinkToFit="1"/>
    </xf>
    <xf numFmtId="14" fontId="45" fillId="0" borderId="8" xfId="0" applyNumberFormat="1" applyFont="1" applyBorder="1" applyAlignment="1">
      <alignment horizontal="center" vertical="center" shrinkToFit="1"/>
    </xf>
    <xf numFmtId="0" fontId="45" fillId="0" borderId="59" xfId="0" applyFont="1" applyBorder="1" applyAlignment="1">
      <alignment horizontal="center" vertical="center"/>
    </xf>
    <xf numFmtId="0" fontId="45" fillId="0" borderId="83" xfId="0" applyFont="1" applyBorder="1" applyAlignment="1">
      <alignment horizontal="center" vertical="center"/>
    </xf>
    <xf numFmtId="0" fontId="45" fillId="4" borderId="84" xfId="0" applyFont="1" applyFill="1" applyBorder="1" applyAlignment="1">
      <alignment horizontal="center" vertical="center" shrinkToFit="1"/>
    </xf>
    <xf numFmtId="0" fontId="45" fillId="4" borderId="85" xfId="0" applyFont="1" applyFill="1" applyBorder="1" applyAlignment="1">
      <alignment horizontal="center" vertical="center" shrinkToFit="1"/>
    </xf>
    <xf numFmtId="0" fontId="45" fillId="4" borderId="85" xfId="0" applyFont="1" applyFill="1" applyBorder="1" applyAlignment="1">
      <alignment horizontal="center" vertical="center"/>
    </xf>
    <xf numFmtId="14" fontId="45" fillId="0" borderId="0" xfId="0" applyNumberFormat="1" applyFont="1">
      <alignment vertical="center"/>
    </xf>
    <xf numFmtId="0" fontId="45" fillId="0" borderId="75" xfId="0" applyFont="1" applyBorder="1" applyAlignment="1">
      <alignment horizontal="center" vertical="center"/>
    </xf>
    <xf numFmtId="0" fontId="45" fillId="0" borderId="86" xfId="0" applyFont="1" applyBorder="1" applyAlignment="1">
      <alignment horizontal="center" vertical="center" shrinkToFit="1"/>
    </xf>
    <xf numFmtId="0" fontId="45" fillId="0" borderId="0" xfId="0" applyFont="1" applyAlignment="1">
      <alignment horizontal="center" vertical="center" wrapText="1"/>
    </xf>
    <xf numFmtId="49" fontId="45" fillId="4" borderId="5" xfId="5" applyNumberFormat="1" applyFont="1" applyFill="1" applyBorder="1" applyAlignment="1">
      <alignment horizontal="center" vertical="center"/>
    </xf>
    <xf numFmtId="0" fontId="45" fillId="5" borderId="5" xfId="5" applyFont="1" applyFill="1" applyBorder="1" applyAlignment="1">
      <alignment horizontal="center" vertical="center"/>
    </xf>
    <xf numFmtId="0" fontId="45" fillId="5" borderId="95" xfId="5" applyFont="1" applyFill="1" applyBorder="1" applyAlignment="1">
      <alignment horizontal="center" vertical="center" shrinkToFit="1"/>
    </xf>
    <xf numFmtId="38" fontId="45" fillId="5" borderId="5" xfId="1" applyFont="1" applyFill="1" applyBorder="1" applyAlignment="1">
      <alignment horizontal="center" vertical="center"/>
    </xf>
    <xf numFmtId="49" fontId="45" fillId="4" borderId="75" xfId="5" applyNumberFormat="1" applyFont="1" applyFill="1" applyBorder="1" applyAlignment="1">
      <alignment horizontal="center" vertical="center"/>
    </xf>
    <xf numFmtId="0" fontId="45" fillId="5" borderId="75" xfId="5" applyFont="1" applyFill="1" applyBorder="1" applyAlignment="1">
      <alignment horizontal="center" vertical="center"/>
    </xf>
    <xf numFmtId="0" fontId="45" fillId="0" borderId="75" xfId="5" applyFont="1" applyBorder="1" applyAlignment="1">
      <alignment horizontal="center" vertical="center" shrinkToFit="1"/>
    </xf>
    <xf numFmtId="0" fontId="45" fillId="5" borderId="2" xfId="5" applyFont="1" applyFill="1" applyBorder="1" applyAlignment="1">
      <alignment horizontal="center" vertical="center"/>
    </xf>
    <xf numFmtId="0" fontId="45" fillId="5" borderId="96" xfId="5" applyFont="1" applyFill="1" applyBorder="1" applyAlignment="1">
      <alignment horizontal="center" vertical="center" shrinkToFit="1"/>
    </xf>
    <xf numFmtId="0" fontId="45" fillId="4" borderId="51" xfId="5" applyFont="1" applyFill="1" applyBorder="1" applyAlignment="1">
      <alignment horizontal="center" vertical="center" wrapText="1"/>
    </xf>
    <xf numFmtId="38" fontId="45" fillId="5" borderId="75" xfId="1" applyFont="1" applyFill="1" applyBorder="1" applyAlignment="1">
      <alignment horizontal="center" vertical="center"/>
    </xf>
    <xf numFmtId="14" fontId="45" fillId="4" borderId="75" xfId="0" applyNumberFormat="1" applyFont="1" applyFill="1" applyBorder="1" applyAlignment="1">
      <alignment horizontal="center" vertical="center" shrinkToFit="1"/>
    </xf>
    <xf numFmtId="0" fontId="54" fillId="0" borderId="0" xfId="6" applyFont="1" applyAlignment="1">
      <alignment vertical="center" shrinkToFit="1"/>
    </xf>
    <xf numFmtId="0" fontId="57" fillId="0" borderId="0" xfId="6" applyFont="1" applyAlignment="1">
      <alignment horizontal="center" vertical="center" shrinkToFit="1"/>
    </xf>
    <xf numFmtId="0" fontId="54" fillId="0" borderId="0" xfId="6" applyFont="1" applyAlignment="1">
      <alignment horizontal="center" vertical="center" shrinkToFit="1"/>
    </xf>
    <xf numFmtId="0" fontId="58" fillId="0" borderId="0" xfId="6" applyFont="1" applyAlignment="1">
      <alignment horizontal="center" vertical="center" shrinkToFit="1"/>
    </xf>
    <xf numFmtId="0" fontId="57" fillId="0" borderId="0" xfId="6" applyFont="1" applyAlignment="1">
      <alignment vertical="center" shrinkToFit="1"/>
    </xf>
    <xf numFmtId="0" fontId="61" fillId="0" borderId="0" xfId="6" applyFont="1" applyAlignment="1">
      <alignment horizontal="center" vertical="center" shrinkToFit="1"/>
    </xf>
    <xf numFmtId="0" fontId="61" fillId="0" borderId="0" xfId="6" applyFont="1" applyAlignment="1">
      <alignment vertical="center" shrinkToFit="1"/>
    </xf>
    <xf numFmtId="0" fontId="58" fillId="7" borderId="67" xfId="6" applyFont="1" applyFill="1" applyBorder="1" applyAlignment="1">
      <alignment horizontal="center" vertical="center" shrinkToFit="1"/>
    </xf>
    <xf numFmtId="0" fontId="62" fillId="0" borderId="0" xfId="6" applyFont="1" applyAlignment="1">
      <alignment horizontal="center" vertical="center" shrinkToFit="1"/>
    </xf>
    <xf numFmtId="0" fontId="63" fillId="8" borderId="71" xfId="6" applyFont="1" applyFill="1" applyBorder="1" applyAlignment="1">
      <alignment horizontal="center" vertical="center" shrinkToFit="1"/>
    </xf>
    <xf numFmtId="0" fontId="63" fillId="8" borderId="8" xfId="6" applyFont="1" applyFill="1" applyBorder="1" applyAlignment="1">
      <alignment horizontal="center" vertical="center" shrinkToFit="1"/>
    </xf>
    <xf numFmtId="0" fontId="63" fillId="8" borderId="6" xfId="6" applyFont="1" applyFill="1" applyBorder="1" applyAlignment="1">
      <alignment horizontal="center" vertical="center" shrinkToFit="1"/>
    </xf>
    <xf numFmtId="0" fontId="63" fillId="8" borderId="72" xfId="7" applyFont="1" applyFill="1" applyBorder="1" applyAlignment="1">
      <alignment horizontal="center" vertical="center" shrinkToFit="1"/>
    </xf>
    <xf numFmtId="14" fontId="63" fillId="8" borderId="72" xfId="7" applyNumberFormat="1" applyFont="1" applyFill="1" applyBorder="1" applyAlignment="1">
      <alignment horizontal="center" vertical="center" shrinkToFit="1"/>
    </xf>
    <xf numFmtId="0" fontId="63" fillId="8" borderId="72" xfId="8" applyFont="1" applyFill="1" applyBorder="1" applyAlignment="1">
      <alignment horizontal="center" vertical="center" shrinkToFit="1"/>
    </xf>
    <xf numFmtId="0" fontId="63" fillId="8" borderId="72" xfId="6" applyFont="1" applyFill="1" applyBorder="1" applyAlignment="1">
      <alignment horizontal="center" vertical="center" shrinkToFit="1"/>
    </xf>
    <xf numFmtId="0" fontId="63" fillId="8" borderId="72" xfId="6" applyFont="1" applyFill="1" applyBorder="1" applyAlignment="1">
      <alignment vertical="center" shrinkToFit="1"/>
    </xf>
    <xf numFmtId="14" fontId="63" fillId="8" borderId="73" xfId="7" applyNumberFormat="1" applyFont="1" applyFill="1" applyBorder="1" applyAlignment="1">
      <alignment horizontal="center" vertical="center" shrinkToFit="1"/>
    </xf>
    <xf numFmtId="0" fontId="64" fillId="0" borderId="0" xfId="7" applyFont="1" applyAlignment="1">
      <alignment horizontal="center" vertical="center" shrinkToFit="1"/>
    </xf>
    <xf numFmtId="0" fontId="64" fillId="0" borderId="0" xfId="6" applyFont="1" applyAlignment="1">
      <alignment horizontal="center" vertical="center" shrinkToFit="1"/>
    </xf>
    <xf numFmtId="0" fontId="62" fillId="0" borderId="0" xfId="6" applyFont="1" applyAlignment="1">
      <alignment vertical="center" shrinkToFit="1"/>
    </xf>
    <xf numFmtId="49" fontId="62" fillId="4" borderId="55" xfId="6" applyNumberFormat="1" applyFont="1" applyFill="1" applyBorder="1" applyAlignment="1">
      <alignment horizontal="center" vertical="center" shrinkToFit="1"/>
    </xf>
    <xf numFmtId="49" fontId="62" fillId="4" borderId="53" xfId="6" applyNumberFormat="1" applyFont="1" applyFill="1" applyBorder="1" applyAlignment="1">
      <alignment horizontal="center" vertical="center" shrinkToFit="1"/>
    </xf>
    <xf numFmtId="0" fontId="63" fillId="0" borderId="71" xfId="6" applyFont="1" applyBorder="1" applyAlignment="1">
      <alignment horizontal="center" vertical="center" shrinkToFit="1"/>
    </xf>
    <xf numFmtId="0" fontId="63" fillId="0" borderId="8" xfId="6" applyFont="1" applyBorder="1" applyAlignment="1">
      <alignment horizontal="center" vertical="center" shrinkToFit="1"/>
    </xf>
    <xf numFmtId="0" fontId="61" fillId="0" borderId="50" xfId="5" applyFont="1" applyBorder="1" applyAlignment="1">
      <alignment horizontal="center" vertical="center" shrinkToFit="1"/>
    </xf>
    <xf numFmtId="178" fontId="63" fillId="0" borderId="6" xfId="6" applyNumberFormat="1" applyFont="1" applyBorder="1" applyAlignment="1">
      <alignment horizontal="center" vertical="center" shrinkToFit="1"/>
    </xf>
    <xf numFmtId="14" fontId="61" fillId="0" borderId="50" xfId="5" applyNumberFormat="1" applyFont="1" applyBorder="1" applyAlignment="1">
      <alignment horizontal="center" vertical="center" shrinkToFit="1"/>
    </xf>
    <xf numFmtId="49" fontId="62" fillId="4" borderId="56" xfId="6" applyNumberFormat="1" applyFont="1" applyFill="1" applyBorder="1" applyAlignment="1">
      <alignment horizontal="center" vertical="center" shrinkToFit="1"/>
    </xf>
    <xf numFmtId="49" fontId="62" fillId="4" borderId="76" xfId="6" applyNumberFormat="1" applyFont="1" applyFill="1" applyBorder="1" applyAlignment="1">
      <alignment horizontal="center" vertical="center" shrinkToFit="1"/>
    </xf>
    <xf numFmtId="0" fontId="63" fillId="0" borderId="74" xfId="6" applyFont="1" applyBorder="1" applyAlignment="1">
      <alignment horizontal="center" vertical="center" shrinkToFit="1"/>
    </xf>
    <xf numFmtId="0" fontId="64" fillId="0" borderId="0" xfId="8" applyFont="1" applyAlignment="1">
      <alignment horizontal="center" vertical="center" shrinkToFit="1"/>
    </xf>
    <xf numFmtId="0" fontId="64" fillId="0" borderId="0" xfId="6" applyFont="1" applyAlignment="1">
      <alignment vertical="center" shrinkToFit="1"/>
    </xf>
    <xf numFmtId="49" fontId="62" fillId="4" borderId="57" xfId="6" applyNumberFormat="1" applyFont="1" applyFill="1" applyBorder="1" applyAlignment="1">
      <alignment horizontal="center" vertical="center" shrinkToFit="1"/>
    </xf>
    <xf numFmtId="49" fontId="62" fillId="4" borderId="58" xfId="6" applyNumberFormat="1" applyFont="1" applyFill="1" applyBorder="1" applyAlignment="1">
      <alignment horizontal="center" vertical="center" shrinkToFit="1"/>
    </xf>
    <xf numFmtId="0" fontId="63" fillId="0" borderId="77" xfId="6" applyFont="1" applyBorder="1" applyAlignment="1">
      <alignment horizontal="center" vertical="center" shrinkToFit="1"/>
    </xf>
    <xf numFmtId="0" fontId="63" fillId="0" borderId="78" xfId="6" applyFont="1" applyBorder="1" applyAlignment="1">
      <alignment horizontal="center" vertical="center" shrinkToFit="1"/>
    </xf>
    <xf numFmtId="178" fontId="63" fillId="0" borderId="78" xfId="6" applyNumberFormat="1" applyFont="1" applyBorder="1" applyAlignment="1">
      <alignment horizontal="center" vertical="center" shrinkToFit="1"/>
    </xf>
    <xf numFmtId="0" fontId="55" fillId="0" borderId="0" xfId="6" applyFont="1" applyAlignment="1">
      <alignment vertical="center" shrinkToFit="1"/>
    </xf>
    <xf numFmtId="0" fontId="55" fillId="0" borderId="0" xfId="6" applyFont="1" applyAlignment="1">
      <alignment horizontal="center" vertical="center" shrinkToFit="1"/>
    </xf>
    <xf numFmtId="0" fontId="59" fillId="0" borderId="0" xfId="6" applyFont="1" applyAlignment="1">
      <alignment vertical="center" shrinkToFit="1"/>
    </xf>
    <xf numFmtId="0" fontId="60" fillId="0" borderId="6" xfId="6" applyFont="1" applyBorder="1" applyAlignment="1">
      <alignment horizontal="center" vertical="center" shrinkToFit="1"/>
    </xf>
    <xf numFmtId="0" fontId="61" fillId="0" borderId="0" xfId="6" applyFont="1" applyAlignment="1">
      <alignment shrinkToFit="1"/>
    </xf>
    <xf numFmtId="0" fontId="61" fillId="0" borderId="48" xfId="6" applyFont="1" applyBorder="1" applyAlignment="1">
      <alignment shrinkToFit="1"/>
    </xf>
    <xf numFmtId="0" fontId="58" fillId="0" borderId="0" xfId="6" applyFont="1" applyAlignment="1">
      <alignment horizontal="left" vertical="center" shrinkToFit="1"/>
    </xf>
    <xf numFmtId="0" fontId="61" fillId="0" borderId="78" xfId="5" applyFont="1" applyBorder="1" applyAlignment="1">
      <alignment horizontal="center" vertical="center" shrinkToFit="1"/>
    </xf>
    <xf numFmtId="0" fontId="56" fillId="0" borderId="0" xfId="6" applyFont="1">
      <alignment vertical="center"/>
    </xf>
    <xf numFmtId="14" fontId="61" fillId="0" borderId="78" xfId="5" applyNumberFormat="1" applyFont="1" applyBorder="1" applyAlignment="1">
      <alignment horizontal="center" vertical="center" shrinkToFit="1"/>
    </xf>
    <xf numFmtId="49" fontId="11" fillId="0" borderId="75" xfId="0" applyNumberFormat="1" applyFont="1" applyBorder="1" applyAlignment="1">
      <alignment horizontal="right" vertical="center"/>
    </xf>
    <xf numFmtId="0" fontId="11" fillId="0" borderId="75" xfId="0" applyFont="1" applyBorder="1">
      <alignment vertical="center"/>
    </xf>
    <xf numFmtId="0" fontId="11" fillId="0" borderId="75" xfId="0" applyFont="1" applyBorder="1" applyAlignment="1">
      <alignment vertical="center" shrinkToFit="1"/>
    </xf>
    <xf numFmtId="38" fontId="11" fillId="0" borderId="75" xfId="1" applyFont="1" applyBorder="1">
      <alignment vertical="center"/>
    </xf>
    <xf numFmtId="0" fontId="38" fillId="0" borderId="23" xfId="2" applyFont="1" applyBorder="1" applyAlignment="1">
      <alignment horizontal="center" vertical="center" wrapText="1"/>
    </xf>
    <xf numFmtId="0" fontId="38" fillId="0" borderId="22" xfId="2" applyFont="1" applyBorder="1" applyAlignment="1">
      <alignment horizontal="center" vertical="center" wrapText="1"/>
    </xf>
    <xf numFmtId="0" fontId="38" fillId="0" borderId="30" xfId="2" applyFont="1" applyBorder="1" applyAlignment="1">
      <alignment horizontal="center" vertical="center" wrapText="1"/>
    </xf>
    <xf numFmtId="0" fontId="38" fillId="0" borderId="37" xfId="2" applyFont="1" applyBorder="1" applyAlignment="1">
      <alignment horizontal="center" vertical="center" wrapText="1"/>
    </xf>
    <xf numFmtId="0" fontId="34" fillId="0" borderId="0" xfId="2" applyFont="1" applyAlignment="1">
      <alignment horizontal="left" vertical="center"/>
    </xf>
    <xf numFmtId="0" fontId="45" fillId="0" borderId="81" xfId="0" applyFont="1" applyBorder="1" applyAlignment="1">
      <alignment horizontal="center" vertical="center" shrinkToFit="1"/>
    </xf>
    <xf numFmtId="0" fontId="45" fillId="0" borderId="44" xfId="0" applyFont="1" applyBorder="1" applyAlignment="1">
      <alignment horizontal="center" vertical="center" shrinkToFit="1"/>
    </xf>
    <xf numFmtId="0" fontId="45" fillId="0" borderId="77" xfId="0" applyFont="1" applyBorder="1" applyAlignment="1">
      <alignment horizontal="center" vertical="center" wrapText="1"/>
    </xf>
    <xf numFmtId="0" fontId="45" fillId="0" borderId="82" xfId="0" applyFont="1" applyBorder="1" applyAlignment="1">
      <alignment horizontal="center" vertical="center" wrapText="1"/>
    </xf>
    <xf numFmtId="177" fontId="16" fillId="0" borderId="93" xfId="2" applyNumberFormat="1" applyFont="1" applyBorder="1" applyAlignment="1" applyProtection="1">
      <alignment horizontal="center" vertical="center" shrinkToFit="1"/>
      <protection locked="0"/>
    </xf>
    <xf numFmtId="177" fontId="16" fillId="0" borderId="94" xfId="2" applyNumberFormat="1" applyFont="1" applyBorder="1" applyAlignment="1" applyProtection="1">
      <alignment horizontal="center" vertical="center" shrinkToFit="1"/>
      <protection locked="0"/>
    </xf>
    <xf numFmtId="177" fontId="16" fillId="0" borderId="90" xfId="2" applyNumberFormat="1" applyFont="1" applyBorder="1" applyAlignment="1" applyProtection="1">
      <alignment horizontal="center" vertical="center" shrinkToFit="1"/>
      <protection locked="0"/>
    </xf>
    <xf numFmtId="177" fontId="16" fillId="0" borderId="91" xfId="2" applyNumberFormat="1" applyFont="1" applyBorder="1" applyAlignment="1" applyProtection="1">
      <alignment horizontal="center" vertical="center" shrinkToFit="1"/>
      <protection locked="0"/>
    </xf>
    <xf numFmtId="177" fontId="16" fillId="0" borderId="92" xfId="2" applyNumberFormat="1" applyFont="1" applyBorder="1" applyAlignment="1" applyProtection="1">
      <alignment horizontal="center" vertical="center" shrinkToFit="1"/>
      <protection locked="0"/>
    </xf>
    <xf numFmtId="0" fontId="17" fillId="0" borderId="45" xfId="2" applyFont="1" applyBorder="1" applyAlignment="1">
      <alignment horizontal="center" vertical="center"/>
    </xf>
    <xf numFmtId="0" fontId="17" fillId="0" borderId="28" xfId="2" applyFont="1" applyBorder="1" applyAlignment="1">
      <alignment horizontal="center" vertical="center"/>
    </xf>
    <xf numFmtId="0" fontId="17" fillId="0" borderId="32" xfId="2" applyFont="1" applyBorder="1" applyAlignment="1">
      <alignment horizontal="center" vertical="center"/>
    </xf>
    <xf numFmtId="0" fontId="17" fillId="0" borderId="25" xfId="2" applyFont="1" applyBorder="1" applyAlignment="1">
      <alignment horizontal="center" vertical="center"/>
    </xf>
    <xf numFmtId="0" fontId="18" fillId="3" borderId="17" xfId="2" applyFont="1" applyFill="1" applyBorder="1" applyAlignment="1">
      <alignment horizontal="center" vertical="center"/>
    </xf>
    <xf numFmtId="0" fontId="18" fillId="3" borderId="18" xfId="2" applyFont="1" applyFill="1" applyBorder="1" applyAlignment="1">
      <alignment horizontal="center" vertical="center"/>
    </xf>
    <xf numFmtId="14" fontId="18" fillId="4" borderId="17" xfId="2" applyNumberFormat="1" applyFont="1" applyFill="1" applyBorder="1" applyAlignment="1" applyProtection="1">
      <alignment horizontal="center" vertical="center"/>
      <protection locked="0"/>
    </xf>
    <xf numFmtId="14" fontId="18" fillId="4" borderId="18" xfId="2" applyNumberFormat="1" applyFont="1" applyFill="1" applyBorder="1" applyAlignment="1" applyProtection="1">
      <alignment horizontal="center" vertical="center"/>
      <protection locked="0"/>
    </xf>
    <xf numFmtId="14" fontId="18" fillId="4" borderId="16" xfId="2" applyNumberFormat="1" applyFont="1" applyFill="1" applyBorder="1" applyAlignment="1" applyProtection="1">
      <alignment horizontal="center" vertical="center"/>
      <protection locked="0"/>
    </xf>
    <xf numFmtId="0" fontId="16" fillId="0" borderId="35" xfId="2" applyFont="1" applyBorder="1" applyAlignment="1">
      <alignment horizontal="left" vertical="center" wrapText="1"/>
    </xf>
    <xf numFmtId="0" fontId="16" fillId="0" borderId="23" xfId="2" applyFont="1" applyBorder="1" applyAlignment="1">
      <alignment horizontal="left" vertical="center" wrapText="1"/>
    </xf>
    <xf numFmtId="0" fontId="16" fillId="0" borderId="24" xfId="2" applyFont="1" applyBorder="1" applyAlignment="1">
      <alignment horizontal="left" vertical="center" wrapText="1"/>
    </xf>
    <xf numFmtId="0" fontId="16" fillId="0" borderId="38" xfId="2" applyFont="1" applyBorder="1" applyAlignment="1">
      <alignment horizontal="left" vertical="center" wrapText="1"/>
    </xf>
    <xf numFmtId="0" fontId="16" fillId="0" borderId="30" xfId="2" applyFont="1" applyBorder="1" applyAlignment="1">
      <alignment horizontal="left" vertical="center" wrapText="1"/>
    </xf>
    <xf numFmtId="0" fontId="16" fillId="0" borderId="31" xfId="2" applyFont="1" applyBorder="1" applyAlignment="1">
      <alignment horizontal="left" vertical="center" wrapText="1"/>
    </xf>
    <xf numFmtId="0" fontId="20" fillId="3" borderId="17" xfId="2" applyFont="1" applyFill="1" applyBorder="1" applyAlignment="1">
      <alignment horizontal="center" vertical="center" wrapText="1"/>
    </xf>
    <xf numFmtId="0" fontId="20" fillId="3" borderId="18" xfId="2" applyFont="1" applyFill="1" applyBorder="1" applyAlignment="1">
      <alignment horizontal="center" vertical="center" wrapText="1"/>
    </xf>
    <xf numFmtId="0" fontId="29" fillId="4" borderId="17" xfId="2" applyFont="1" applyFill="1" applyBorder="1" applyAlignment="1" applyProtection="1">
      <alignment horizontal="left" vertical="center" indent="1"/>
      <protection locked="0"/>
    </xf>
    <xf numFmtId="0" fontId="18" fillId="4" borderId="16" xfId="2" applyFont="1" applyFill="1" applyBorder="1" applyAlignment="1" applyProtection="1">
      <alignment horizontal="left" vertical="center" indent="1"/>
      <protection locked="0"/>
    </xf>
    <xf numFmtId="0" fontId="18" fillId="4" borderId="18" xfId="2" applyFont="1" applyFill="1" applyBorder="1" applyAlignment="1" applyProtection="1">
      <alignment horizontal="left" vertical="center" indent="1"/>
      <protection locked="0"/>
    </xf>
    <xf numFmtId="0" fontId="17" fillId="5" borderId="23" xfId="4" applyFont="1" applyFill="1" applyBorder="1" applyAlignment="1">
      <alignment horizontal="center" vertical="center"/>
    </xf>
    <xf numFmtId="0" fontId="17" fillId="5" borderId="22" xfId="4" applyFont="1" applyFill="1" applyBorder="1" applyAlignment="1">
      <alignment horizontal="center" vertical="center"/>
    </xf>
    <xf numFmtId="177" fontId="16" fillId="4" borderId="88" xfId="2" applyNumberFormat="1" applyFont="1" applyFill="1" applyBorder="1" applyAlignment="1" applyProtection="1">
      <alignment horizontal="center" vertical="center" shrinkToFit="1"/>
      <protection locked="0"/>
    </xf>
    <xf numFmtId="177" fontId="16" fillId="4" borderId="89" xfId="2" applyNumberFormat="1" applyFont="1" applyFill="1" applyBorder="1" applyAlignment="1" applyProtection="1">
      <alignment horizontal="center" vertical="center" shrinkToFit="1"/>
      <protection locked="0"/>
    </xf>
    <xf numFmtId="0" fontId="24" fillId="0" borderId="33" xfId="2" applyFont="1" applyBorder="1" applyAlignment="1">
      <alignment horizontal="center" vertical="center"/>
    </xf>
    <xf numFmtId="0" fontId="17" fillId="0" borderId="0" xfId="4" applyFont="1">
      <alignment vertical="center"/>
    </xf>
    <xf numFmtId="0" fontId="17" fillId="0" borderId="34" xfId="4" applyFont="1" applyBorder="1">
      <alignment vertical="center"/>
    </xf>
    <xf numFmtId="0" fontId="17" fillId="5" borderId="48" xfId="4" applyFont="1" applyFill="1" applyBorder="1" applyAlignment="1">
      <alignment horizontal="center" vertical="center"/>
    </xf>
    <xf numFmtId="0" fontId="17" fillId="5" borderId="26" xfId="4" applyFont="1" applyFill="1" applyBorder="1" applyAlignment="1">
      <alignment horizontal="center" vertical="center"/>
    </xf>
    <xf numFmtId="177" fontId="16" fillId="4" borderId="7" xfId="2" applyNumberFormat="1" applyFont="1" applyFill="1" applyBorder="1" applyAlignment="1" applyProtection="1">
      <alignment horizontal="center" vertical="center" shrinkToFit="1"/>
      <protection locked="0"/>
    </xf>
    <xf numFmtId="177" fontId="16" fillId="4" borderId="36" xfId="2" applyNumberFormat="1" applyFont="1" applyFill="1" applyBorder="1" applyAlignment="1" applyProtection="1">
      <alignment horizontal="center" vertical="center" shrinkToFit="1"/>
      <protection locked="0"/>
    </xf>
    <xf numFmtId="177" fontId="16" fillId="4" borderId="87" xfId="2" applyNumberFormat="1" applyFont="1" applyFill="1" applyBorder="1" applyAlignment="1" applyProtection="1">
      <alignment horizontal="center" vertical="center" shrinkToFit="1"/>
      <protection locked="0"/>
    </xf>
    <xf numFmtId="49" fontId="17" fillId="4" borderId="0" xfId="2" applyNumberFormat="1" applyFont="1" applyFill="1" applyAlignment="1">
      <alignment horizontal="center" vertical="center"/>
    </xf>
    <xf numFmtId="49" fontId="17" fillId="4" borderId="47" xfId="2" applyNumberFormat="1" applyFont="1" applyFill="1" applyBorder="1" applyAlignment="1">
      <alignment horizontal="center" vertical="center"/>
    </xf>
    <xf numFmtId="0" fontId="65" fillId="9" borderId="0" xfId="2" applyFont="1" applyFill="1" applyAlignment="1">
      <alignment horizontal="center" vertical="center" wrapText="1"/>
    </xf>
    <xf numFmtId="0" fontId="65" fillId="9" borderId="47" xfId="2" applyFont="1" applyFill="1" applyBorder="1" applyAlignment="1">
      <alignment horizontal="center" vertical="center"/>
    </xf>
    <xf numFmtId="0" fontId="65" fillId="9" borderId="0" xfId="2" applyFont="1" applyFill="1" applyAlignment="1">
      <alignment horizontal="center" vertical="center"/>
    </xf>
    <xf numFmtId="177" fontId="16" fillId="4" borderId="93" xfId="2" applyNumberFormat="1" applyFont="1" applyFill="1" applyBorder="1" applyAlignment="1" applyProtection="1">
      <alignment horizontal="center" vertical="center" shrinkToFit="1"/>
      <protection locked="0"/>
    </xf>
    <xf numFmtId="0" fontId="26" fillId="0" borderId="20" xfId="2" applyFont="1" applyBorder="1" applyAlignment="1">
      <alignment horizontal="center" vertical="center" wrapText="1"/>
    </xf>
    <xf numFmtId="0" fontId="26" fillId="0" borderId="7" xfId="2" applyFont="1" applyBorder="1" applyAlignment="1">
      <alignment horizontal="center" vertical="center" wrapText="1"/>
    </xf>
    <xf numFmtId="0" fontId="26" fillId="0" borderId="8" xfId="2" applyFont="1" applyBorder="1" applyAlignment="1">
      <alignment horizontal="center" vertical="center" wrapText="1"/>
    </xf>
    <xf numFmtId="177" fontId="16" fillId="4" borderId="84" xfId="2" applyNumberFormat="1" applyFont="1" applyFill="1" applyBorder="1" applyAlignment="1" applyProtection="1">
      <alignment horizontal="center" vertical="center" shrinkToFit="1"/>
      <protection locked="0"/>
    </xf>
    <xf numFmtId="177" fontId="16" fillId="4" borderId="91" xfId="2" applyNumberFormat="1" applyFont="1" applyFill="1" applyBorder="1" applyAlignment="1" applyProtection="1">
      <alignment horizontal="center" vertical="center" shrinkToFit="1"/>
      <protection locked="0"/>
    </xf>
    <xf numFmtId="177" fontId="16" fillId="4" borderId="5" xfId="2" applyNumberFormat="1" applyFont="1" applyFill="1" applyBorder="1" applyAlignment="1" applyProtection="1">
      <alignment horizontal="center" vertical="center" shrinkToFit="1"/>
      <protection locked="0"/>
    </xf>
    <xf numFmtId="177" fontId="16" fillId="4" borderId="8" xfId="2" applyNumberFormat="1" applyFont="1" applyFill="1" applyBorder="1" applyAlignment="1" applyProtection="1">
      <alignment horizontal="center" vertical="center" shrinkToFit="1"/>
      <protection locked="0"/>
    </xf>
    <xf numFmtId="177" fontId="16" fillId="4" borderId="94" xfId="2" applyNumberFormat="1" applyFont="1" applyFill="1" applyBorder="1" applyAlignment="1" applyProtection="1">
      <alignment horizontal="center" vertical="center" shrinkToFit="1"/>
      <protection locked="0"/>
    </xf>
    <xf numFmtId="177" fontId="16" fillId="4" borderId="90" xfId="2" applyNumberFormat="1" applyFont="1" applyFill="1" applyBorder="1" applyAlignment="1" applyProtection="1">
      <alignment horizontal="center" vertical="center" shrinkToFit="1"/>
      <protection locked="0"/>
    </xf>
    <xf numFmtId="177" fontId="16" fillId="4" borderId="6" xfId="2" applyNumberFormat="1" applyFont="1" applyFill="1" applyBorder="1" applyAlignment="1" applyProtection="1">
      <alignment horizontal="center" vertical="center" shrinkToFit="1"/>
      <protection locked="0"/>
    </xf>
    <xf numFmtId="177" fontId="16" fillId="4" borderId="92" xfId="2" applyNumberFormat="1" applyFont="1" applyFill="1" applyBorder="1" applyAlignment="1" applyProtection="1">
      <alignment horizontal="center" vertical="center" shrinkToFit="1"/>
      <protection locked="0"/>
    </xf>
    <xf numFmtId="177" fontId="16" fillId="0" borderId="88" xfId="2" applyNumberFormat="1" applyFont="1" applyBorder="1" applyAlignment="1" applyProtection="1">
      <alignment horizontal="center" vertical="center" shrinkToFit="1"/>
      <protection locked="0"/>
    </xf>
    <xf numFmtId="177" fontId="16" fillId="0" borderId="84" xfId="2" applyNumberFormat="1" applyFont="1" applyBorder="1" applyAlignment="1" applyProtection="1">
      <alignment horizontal="center" vertical="center" shrinkToFit="1"/>
      <protection locked="0"/>
    </xf>
    <xf numFmtId="0" fontId="17" fillId="0" borderId="19" xfId="2" applyFont="1" applyBorder="1" applyAlignment="1">
      <alignment horizontal="center" vertical="center"/>
    </xf>
    <xf numFmtId="177" fontId="16" fillId="4" borderId="20" xfId="2" applyNumberFormat="1" applyFont="1" applyFill="1" applyBorder="1" applyAlignment="1" applyProtection="1">
      <alignment horizontal="center" vertical="center" shrinkToFit="1"/>
      <protection locked="0"/>
    </xf>
    <xf numFmtId="0" fontId="15" fillId="3" borderId="13" xfId="2" applyFont="1" applyFill="1" applyBorder="1" applyAlignment="1">
      <alignment horizontal="center" vertical="center"/>
    </xf>
    <xf numFmtId="0" fontId="17" fillId="0" borderId="16" xfId="4" applyFont="1" applyBorder="1" applyAlignment="1">
      <alignment horizontal="center" vertical="center"/>
    </xf>
    <xf numFmtId="0" fontId="17" fillId="0" borderId="14" xfId="4" applyFont="1" applyBorder="1" applyAlignment="1">
      <alignment horizontal="center" vertical="center"/>
    </xf>
    <xf numFmtId="0" fontId="24" fillId="0" borderId="19" xfId="2" applyFont="1" applyBorder="1" applyAlignment="1">
      <alignment horizontal="center" vertical="center"/>
    </xf>
    <xf numFmtId="0" fontId="24" fillId="0" borderId="45" xfId="2" applyFont="1" applyBorder="1" applyAlignment="1">
      <alignment horizontal="center" vertical="center"/>
    </xf>
    <xf numFmtId="0" fontId="24" fillId="0" borderId="28" xfId="2" applyFont="1" applyBorder="1" applyAlignment="1">
      <alignment horizontal="center" vertical="center"/>
    </xf>
    <xf numFmtId="0" fontId="24" fillId="0" borderId="23" xfId="4" applyFont="1" applyBorder="1" applyAlignment="1">
      <alignment horizontal="center" vertical="center"/>
    </xf>
    <xf numFmtId="0" fontId="24" fillId="0" borderId="22" xfId="4" applyFont="1" applyBorder="1" applyAlignment="1">
      <alignment horizontal="center" vertical="center"/>
    </xf>
    <xf numFmtId="177" fontId="24" fillId="0" borderId="20" xfId="2" applyNumberFormat="1" applyFont="1" applyBorder="1" applyAlignment="1">
      <alignment horizontal="center" vertical="center" shrinkToFit="1"/>
    </xf>
    <xf numFmtId="177" fontId="24" fillId="0" borderId="7" xfId="2" applyNumberFormat="1" applyFont="1" applyBorder="1" applyAlignment="1">
      <alignment horizontal="center" vertical="center" shrinkToFit="1"/>
    </xf>
    <xf numFmtId="177" fontId="24" fillId="0" borderId="36" xfId="2" applyNumberFormat="1" applyFont="1" applyBorder="1" applyAlignment="1">
      <alignment horizontal="center" vertical="center" shrinkToFit="1"/>
    </xf>
    <xf numFmtId="177" fontId="16" fillId="0" borderId="87" xfId="2" applyNumberFormat="1" applyFont="1" applyBorder="1" applyAlignment="1" applyProtection="1">
      <alignment horizontal="center" vertical="center" shrinkToFit="1"/>
      <protection locked="0"/>
    </xf>
    <xf numFmtId="0" fontId="15" fillId="5" borderId="3" xfId="2" applyFont="1" applyFill="1" applyBorder="1" applyAlignment="1" applyProtection="1">
      <alignment horizontal="center" vertical="center"/>
      <protection locked="0"/>
    </xf>
    <xf numFmtId="0" fontId="15" fillId="5" borderId="4" xfId="2" applyFont="1" applyFill="1" applyBorder="1" applyAlignment="1" applyProtection="1">
      <alignment horizontal="center" vertical="center"/>
      <protection locked="0"/>
    </xf>
    <xf numFmtId="0" fontId="24" fillId="0" borderId="30" xfId="2" applyFont="1" applyBorder="1" applyAlignment="1">
      <alignment horizontal="center" vertical="center" wrapText="1"/>
    </xf>
    <xf numFmtId="0" fontId="17" fillId="0" borderId="37" xfId="4" applyFont="1" applyBorder="1" applyAlignment="1">
      <alignment horizontal="center" vertical="center"/>
    </xf>
    <xf numFmtId="0" fontId="53" fillId="0" borderId="0" xfId="2" applyFont="1" applyAlignment="1">
      <alignment horizontal="center" vertical="center" shrinkToFit="1"/>
    </xf>
    <xf numFmtId="0" fontId="18" fillId="0" borderId="2" xfId="2" applyFont="1" applyBorder="1" applyAlignment="1">
      <alignment horizontal="center" vertical="center"/>
    </xf>
    <xf numFmtId="0" fontId="18" fillId="0" borderId="4" xfId="2" applyFont="1" applyBorder="1" applyAlignment="1">
      <alignment horizontal="center" vertical="center"/>
    </xf>
    <xf numFmtId="0" fontId="15" fillId="5" borderId="2" xfId="2" applyFont="1" applyFill="1" applyBorder="1" applyAlignment="1" applyProtection="1">
      <alignment horizontal="center" vertical="center"/>
      <protection locked="0"/>
    </xf>
    <xf numFmtId="0" fontId="13" fillId="0" borderId="0" xfId="2" applyFont="1" applyAlignment="1">
      <alignment horizontal="center" vertical="center"/>
    </xf>
    <xf numFmtId="0" fontId="18" fillId="0" borderId="2" xfId="2" applyFont="1" applyBorder="1" applyAlignment="1">
      <alignment horizontal="center" vertical="center" shrinkToFit="1"/>
    </xf>
    <xf numFmtId="0" fontId="18" fillId="0" borderId="4" xfId="2" applyFont="1" applyBorder="1" applyAlignment="1">
      <alignment horizontal="center" vertical="center" shrinkToFit="1"/>
    </xf>
    <xf numFmtId="38" fontId="7" fillId="2" borderId="40" xfId="1" applyFont="1" applyFill="1" applyBorder="1" applyAlignment="1">
      <alignment horizontal="center" vertical="center" shrinkToFit="1"/>
    </xf>
    <xf numFmtId="38" fontId="7" fillId="2" borderId="39" xfId="1" applyFont="1" applyFill="1" applyBorder="1" applyAlignment="1">
      <alignment horizontal="center" vertical="center" shrinkToFit="1"/>
    </xf>
    <xf numFmtId="0" fontId="7" fillId="2" borderId="40" xfId="2" applyFont="1" applyFill="1" applyBorder="1" applyAlignment="1">
      <alignment horizontal="center" vertical="center" shrinkToFit="1"/>
    </xf>
    <xf numFmtId="0" fontId="7" fillId="2" borderId="39" xfId="2" applyFont="1" applyFill="1" applyBorder="1" applyAlignment="1">
      <alignment horizontal="center" vertical="center" shrinkToFit="1"/>
    </xf>
    <xf numFmtId="41" fontId="7" fillId="2" borderId="17" xfId="1" applyNumberFormat="1" applyFont="1" applyFill="1" applyBorder="1" applyAlignment="1">
      <alignment horizontal="center" vertical="center" shrinkToFit="1"/>
    </xf>
    <xf numFmtId="41" fontId="7" fillId="2" borderId="16" xfId="1" applyNumberFormat="1" applyFont="1" applyFill="1" applyBorder="1" applyAlignment="1">
      <alignment horizontal="center" vertical="center" shrinkToFit="1"/>
    </xf>
    <xf numFmtId="0" fontId="15" fillId="3" borderId="16" xfId="2" applyFont="1" applyFill="1" applyBorder="1" applyAlignment="1">
      <alignment horizontal="center" vertical="center"/>
    </xf>
    <xf numFmtId="0" fontId="15" fillId="3" borderId="18" xfId="2" applyFont="1" applyFill="1" applyBorder="1" applyAlignment="1">
      <alignment horizontal="center" vertical="center"/>
    </xf>
    <xf numFmtId="177" fontId="16" fillId="0" borderId="89" xfId="2" applyNumberFormat="1" applyFont="1" applyBorder="1" applyAlignment="1" applyProtection="1">
      <alignment horizontal="center" vertical="center" shrinkToFit="1"/>
      <protection locked="0"/>
    </xf>
    <xf numFmtId="0" fontId="49" fillId="0" borderId="60" xfId="5" applyFont="1" applyBorder="1" applyAlignment="1">
      <alignment horizontal="center" vertical="center" wrapText="1"/>
    </xf>
    <xf numFmtId="0" fontId="49" fillId="0" borderId="61" xfId="5" applyFont="1" applyBorder="1" applyAlignment="1">
      <alignment horizontal="center" vertical="center"/>
    </xf>
    <xf numFmtId="0" fontId="49" fillId="0" borderId="62" xfId="5" applyFont="1" applyBorder="1" applyAlignment="1">
      <alignment horizontal="center" vertical="center"/>
    </xf>
    <xf numFmtId="0" fontId="45" fillId="5" borderId="6" xfId="5" applyFont="1" applyFill="1" applyBorder="1" applyAlignment="1">
      <alignment horizontal="center" vertical="center"/>
    </xf>
    <xf numFmtId="0" fontId="48" fillId="0" borderId="0" xfId="5" applyFont="1" applyAlignment="1">
      <alignment horizontal="center" vertical="center"/>
    </xf>
    <xf numFmtId="0" fontId="45" fillId="0" borderId="6" xfId="5" applyFont="1" applyBorder="1" applyAlignment="1">
      <alignment horizontal="center" vertical="center"/>
    </xf>
    <xf numFmtId="0" fontId="60" fillId="7" borderId="2" xfId="6" applyFont="1" applyFill="1" applyBorder="1" applyAlignment="1">
      <alignment horizontal="center" vertical="center" shrinkToFit="1"/>
    </xf>
    <xf numFmtId="0" fontId="60" fillId="7" borderId="4" xfId="6" applyFont="1" applyFill="1" applyBorder="1" applyAlignment="1">
      <alignment horizontal="center" vertical="center" shrinkToFit="1"/>
    </xf>
    <xf numFmtId="0" fontId="59" fillId="0" borderId="6" xfId="6" applyFont="1" applyBorder="1" applyAlignment="1">
      <alignment horizontal="left" vertical="center" shrinkToFit="1"/>
    </xf>
    <xf numFmtId="0" fontId="61" fillId="0" borderId="6" xfId="6" applyFont="1" applyBorder="1" applyAlignment="1">
      <alignment horizontal="left" vertical="center" shrinkToFit="1"/>
    </xf>
    <xf numFmtId="0" fontId="61" fillId="0" borderId="6" xfId="6" applyFont="1" applyBorder="1" applyAlignment="1">
      <alignment horizontal="center" vertical="center" shrinkToFit="1"/>
    </xf>
    <xf numFmtId="0" fontId="58" fillId="7" borderId="20" xfId="6" applyFont="1" applyFill="1" applyBorder="1" applyAlignment="1">
      <alignment horizontal="center" vertical="center" shrinkToFit="1"/>
    </xf>
    <xf numFmtId="0" fontId="58" fillId="7" borderId="7" xfId="6" applyFont="1" applyFill="1" applyBorder="1" applyAlignment="1">
      <alignment horizontal="center" vertical="center" shrinkToFit="1"/>
    </xf>
    <xf numFmtId="0" fontId="58" fillId="7" borderId="35" xfId="6" applyFont="1" applyFill="1" applyBorder="1" applyAlignment="1">
      <alignment horizontal="center" vertical="center" shrinkToFit="1"/>
    </xf>
    <xf numFmtId="0" fontId="58" fillId="7" borderId="66" xfId="6" applyFont="1" applyFill="1" applyBorder="1" applyAlignment="1">
      <alignment horizontal="center" vertical="center" shrinkToFit="1"/>
    </xf>
    <xf numFmtId="0" fontId="58" fillId="7" borderId="67" xfId="6" applyFont="1" applyFill="1" applyBorder="1" applyAlignment="1">
      <alignment horizontal="center" vertical="center" shrinkToFit="1"/>
    </xf>
    <xf numFmtId="0" fontId="58" fillId="7" borderId="42" xfId="6" applyFont="1" applyFill="1" applyBorder="1" applyAlignment="1">
      <alignment horizontal="center" vertical="center" shrinkToFit="1"/>
    </xf>
    <xf numFmtId="0" fontId="58" fillId="7" borderId="43" xfId="6" applyFont="1" applyFill="1" applyBorder="1" applyAlignment="1">
      <alignment horizontal="center" vertical="center" shrinkToFit="1"/>
    </xf>
    <xf numFmtId="0" fontId="58" fillId="7" borderId="64" xfId="6" applyFont="1" applyFill="1" applyBorder="1" applyAlignment="1">
      <alignment horizontal="center" vertical="center" shrinkToFit="1"/>
    </xf>
    <xf numFmtId="0" fontId="61" fillId="7" borderId="65" xfId="6" applyFont="1" applyFill="1" applyBorder="1" applyAlignment="1">
      <alignment horizontal="center" vertical="center" wrapText="1" shrinkToFit="1"/>
    </xf>
    <xf numFmtId="0" fontId="61" fillId="7" borderId="70" xfId="6" applyFont="1" applyFill="1" applyBorder="1" applyAlignment="1">
      <alignment horizontal="center" vertical="center" shrinkToFit="1"/>
    </xf>
    <xf numFmtId="0" fontId="58" fillId="0" borderId="2" xfId="6" applyFont="1" applyBorder="1" applyAlignment="1">
      <alignment horizontal="center" vertical="center" shrinkToFit="1"/>
    </xf>
    <xf numFmtId="0" fontId="58" fillId="0" borderId="3" xfId="6" applyFont="1" applyBorder="1" applyAlignment="1">
      <alignment horizontal="center" vertical="center" shrinkToFit="1"/>
    </xf>
    <xf numFmtId="0" fontId="58" fillId="0" borderId="4" xfId="6" applyFont="1" applyBorder="1" applyAlignment="1">
      <alignment horizontal="center" vertical="center" shrinkToFit="1"/>
    </xf>
    <xf numFmtId="0" fontId="58" fillId="7" borderId="15" xfId="6" applyFont="1" applyFill="1" applyBorder="1" applyAlignment="1">
      <alignment horizontal="center" vertical="center" shrinkToFit="1"/>
    </xf>
    <xf numFmtId="0" fontId="58" fillId="7" borderId="68" xfId="6" applyFont="1" applyFill="1" applyBorder="1" applyAlignment="1">
      <alignment horizontal="center" vertical="center" shrinkToFit="1"/>
    </xf>
    <xf numFmtId="0" fontId="58" fillId="7" borderId="20" xfId="6" applyFont="1" applyFill="1" applyBorder="1" applyAlignment="1">
      <alignment horizontal="center" vertical="center" wrapText="1" shrinkToFit="1"/>
    </xf>
    <xf numFmtId="0" fontId="58" fillId="7" borderId="22" xfId="6" applyFont="1" applyFill="1" applyBorder="1" applyAlignment="1">
      <alignment horizontal="center" vertical="center" shrinkToFit="1"/>
    </xf>
    <xf numFmtId="0" fontId="58" fillId="7" borderId="69" xfId="6" applyFont="1" applyFill="1" applyBorder="1" applyAlignment="1">
      <alignment horizontal="center" vertical="center" shrinkToFit="1"/>
    </xf>
    <xf numFmtId="0" fontId="11" fillId="6" borderId="6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6" fontId="12" fillId="0" borderId="6" xfId="1" applyNumberFormat="1" applyFont="1" applyBorder="1" applyAlignment="1">
      <alignment horizontal="center" vertical="center"/>
    </xf>
    <xf numFmtId="6" fontId="12" fillId="0" borderId="6" xfId="1" applyNumberFormat="1" applyFont="1" applyBorder="1" applyAlignment="1" applyProtection="1">
      <alignment horizontal="center" vertical="center"/>
    </xf>
    <xf numFmtId="176" fontId="28" fillId="2" borderId="6" xfId="0" applyNumberFormat="1" applyFont="1" applyFill="1" applyBorder="1" applyAlignment="1">
      <alignment horizontal="center" vertical="center"/>
    </xf>
    <xf numFmtId="0" fontId="27" fillId="0" borderId="0" xfId="0" applyFont="1" applyAlignment="1">
      <alignment horizontal="right"/>
    </xf>
    <xf numFmtId="0" fontId="27" fillId="5" borderId="10" xfId="0" applyFont="1" applyFill="1" applyBorder="1" applyAlignment="1">
      <alignment horizontal="center" shrinkToFit="1"/>
    </xf>
    <xf numFmtId="0" fontId="11" fillId="0" borderId="0" xfId="0" applyFont="1" applyAlignment="1">
      <alignment horizontal="center" vertical="center"/>
    </xf>
    <xf numFmtId="0" fontId="22" fillId="0" borderId="0" xfId="0" applyFont="1" applyAlignment="1">
      <alignment horizontal="right"/>
    </xf>
  </cellXfs>
  <cellStyles count="10">
    <cellStyle name="桁区切り" xfId="1" builtinId="6"/>
    <cellStyle name="桁区切り 2" xfId="3" xr:uid="{E6996E4F-402F-A64B-9E27-4BC25CB58BB6}"/>
    <cellStyle name="標準" xfId="0" builtinId="0"/>
    <cellStyle name="標準 2" xfId="2" xr:uid="{8345ED50-9AE3-C04C-9F7A-F9465A3AD460}"/>
    <cellStyle name="標準 3" xfId="4" xr:uid="{3311467D-F8F9-9443-B5F3-C86C35ED1E4A}"/>
    <cellStyle name="標準 4" xfId="5" xr:uid="{89AA1E9E-BD36-654B-B901-6C2864407798}"/>
    <cellStyle name="標準 4 2" xfId="9" xr:uid="{96D5D88B-4121-4284-998E-2EC1C0842251}"/>
    <cellStyle name="標準 5" xfId="6" xr:uid="{07FDE77D-B4DF-40AA-A698-ABCEF00648EC}"/>
    <cellStyle name="標準_~7799226" xfId="8" xr:uid="{2F9B5B21-FCF1-41C2-9A14-2457C5AAE607}"/>
    <cellStyle name="標準_Sheet1" xfId="7" xr:uid="{D0099F3A-26D2-452E-8E59-82FE019B19C1}"/>
  </cellStyles>
  <dxfs count="3">
    <dxf>
      <font>
        <color theme="0"/>
      </font>
    </dxf>
    <dxf>
      <fill>
        <patternFill>
          <bgColor theme="9" tint="0.59996337778862885"/>
        </patternFill>
      </fill>
    </dxf>
    <dxf>
      <font>
        <color theme="0"/>
      </font>
    </dxf>
  </dxfs>
  <tableStyles count="0" defaultTableStyle="TableStyleMedium2" defaultPivotStyle="PivotStyleLight16"/>
  <colors>
    <mruColors>
      <color rgb="FFFFFFCC"/>
      <color rgb="FFCCFF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57149</xdr:colOff>
      <xdr:row>0</xdr:row>
      <xdr:rowOff>47625</xdr:rowOff>
    </xdr:from>
    <xdr:to>
      <xdr:col>11</xdr:col>
      <xdr:colOff>485774</xdr:colOff>
      <xdr:row>5</xdr:row>
      <xdr:rowOff>200025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4EA6E6B7-1C99-FEE2-377C-21ED3223CEC1}"/>
            </a:ext>
          </a:extLst>
        </xdr:cNvPr>
        <xdr:cNvSpPr/>
      </xdr:nvSpPr>
      <xdr:spPr>
        <a:xfrm>
          <a:off x="57149" y="47625"/>
          <a:ext cx="7972425" cy="1390650"/>
        </a:xfrm>
        <a:prstGeom prst="rect">
          <a:avLst/>
        </a:prstGeom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rtl="0"/>
          <a:r>
            <a:rPr lang="en-US" altLang="ja-JP" sz="2400" b="0" i="0" u="none" strike="noStrike">
              <a:solidFill>
                <a:schemeClr val="dk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【Google</a:t>
          </a:r>
          <a:r>
            <a:rPr lang="ja-JP" altLang="en-US" sz="2400" b="0" i="0" u="none" strike="noStrike">
              <a:solidFill>
                <a:schemeClr val="dk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スプレッドシートで展開された場合</a:t>
          </a:r>
          <a:r>
            <a:rPr lang="en-US" altLang="ja-JP" sz="2400" b="0" i="0" u="none" strike="noStrike">
              <a:solidFill>
                <a:schemeClr val="dk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】</a:t>
          </a:r>
          <a:endParaRPr lang="ja-JP" altLang="en-US" sz="2400">
            <a:effectLst/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rtl="0"/>
          <a:r>
            <a:rPr lang="ja-JP" altLang="en-US" sz="1600" b="0" i="0" u="none" strike="noStrike">
              <a:solidFill>
                <a:schemeClr val="dk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お手数ですが、</a:t>
          </a:r>
          <a:r>
            <a:rPr lang="ja-JP" altLang="en-US" sz="1600" b="1" i="0" u="none" strike="noStrike">
              <a:solidFill>
                <a:srgbClr val="FF0000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左上「ファイル」タブの「ダウンロード」で「</a:t>
          </a:r>
          <a:r>
            <a:rPr lang="en-US" altLang="ja-JP" sz="1600" b="1" i="0" u="none" strike="noStrike">
              <a:solidFill>
                <a:srgbClr val="FF0000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Microsoft Excel</a:t>
          </a:r>
          <a:r>
            <a:rPr lang="ja-JP" altLang="en-US" sz="1600" b="1" i="0" u="none" strike="noStrike">
              <a:solidFill>
                <a:srgbClr val="FF0000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」を選択</a:t>
          </a:r>
          <a:r>
            <a:rPr lang="ja-JP" altLang="en-US" sz="1600" b="0" i="0" u="none" strike="noStrike">
              <a:solidFill>
                <a:schemeClr val="dk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し、</a:t>
          </a:r>
          <a:endParaRPr lang="ja-JP" altLang="en-US" sz="1600">
            <a:effectLst/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rtl="0"/>
          <a:r>
            <a:rPr lang="ja-JP" altLang="en-US" sz="1600" b="0" i="0" u="none" strike="noStrike">
              <a:solidFill>
                <a:schemeClr val="dk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任意の場所に保管して作業していただくようお願いします。</a:t>
          </a:r>
          <a:endParaRPr lang="ja-JP" altLang="en-US" sz="1600">
            <a:effectLst/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endParaRPr kumimoji="1" lang="ja-JP" altLang="en-US" sz="11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7203</xdr:colOff>
      <xdr:row>0</xdr:row>
      <xdr:rowOff>67234</xdr:rowOff>
    </xdr:from>
    <xdr:to>
      <xdr:col>7</xdr:col>
      <xdr:colOff>644958</xdr:colOff>
      <xdr:row>1</xdr:row>
      <xdr:rowOff>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81311C27-A28D-48D5-82A8-2AE53D664E4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412" t="19289" r="3554" b="17898"/>
        <a:stretch/>
      </xdr:blipFill>
      <xdr:spPr>
        <a:xfrm>
          <a:off x="331053" y="67234"/>
          <a:ext cx="4114381" cy="694766"/>
        </a:xfrm>
        <a:prstGeom prst="rect">
          <a:avLst/>
        </a:prstGeom>
      </xdr:spPr>
    </xdr:pic>
    <xdr:clientData/>
  </xdr:twoCellAnchor>
  <xdr:oneCellAnchor>
    <xdr:from>
      <xdr:col>20</xdr:col>
      <xdr:colOff>81642</xdr:colOff>
      <xdr:row>0</xdr:row>
      <xdr:rowOff>149677</xdr:rowOff>
    </xdr:from>
    <xdr:ext cx="1480132" cy="993321"/>
    <xdr:pic>
      <xdr:nvPicPr>
        <xdr:cNvPr id="3" name="図 2">
          <a:extLst>
            <a:ext uri="{FF2B5EF4-FFF2-40B4-BE49-F238E27FC236}">
              <a16:creationId xmlns:a16="http://schemas.microsoft.com/office/drawing/2014/main" id="{38B3250D-62CC-482C-90F2-A0AF617EE8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7942" y="149677"/>
          <a:ext cx="1480132" cy="9933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10</xdr:col>
      <xdr:colOff>47625</xdr:colOff>
      <xdr:row>0</xdr:row>
      <xdr:rowOff>95250</xdr:rowOff>
    </xdr:from>
    <xdr:to>
      <xdr:col>19</xdr:col>
      <xdr:colOff>219075</xdr:colOff>
      <xdr:row>2</xdr:row>
      <xdr:rowOff>409575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4D775A88-5A37-2AB2-26D4-29AC745A1240}"/>
            </a:ext>
          </a:extLst>
        </xdr:cNvPr>
        <xdr:cNvSpPr/>
      </xdr:nvSpPr>
      <xdr:spPr>
        <a:xfrm>
          <a:off x="7800975" y="95250"/>
          <a:ext cx="5295900" cy="1257300"/>
        </a:xfrm>
        <a:prstGeom prst="rect">
          <a:avLst/>
        </a:prstGeom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4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【</a:t>
          </a:r>
          <a:r>
            <a:rPr kumimoji="1" lang="ja-JP" altLang="en-US" sz="14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ＲＲＣエントリーの場合はこちらにも入力必須</a:t>
          </a:r>
          <a:r>
            <a:rPr kumimoji="1" lang="en-US" altLang="ja-JP" sz="14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】</a:t>
          </a:r>
        </a:p>
        <a:p>
          <a:pPr algn="l"/>
          <a:r>
            <a:rPr kumimoji="1" lang="ja-JP" altLang="en-US" sz="1400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①左端の「選手№」「馬匹№」に出場組み合わせを入力</a:t>
          </a:r>
          <a:endParaRPr kumimoji="1" lang="en-US" altLang="ja-JP" sz="1400">
            <a:solidFill>
              <a:schemeClr val="tx1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②右側にリストが表示されるので内容を確認</a:t>
          </a:r>
          <a:endParaRPr kumimoji="1" lang="en-US" altLang="ja-JP" sz="1400">
            <a:solidFill>
              <a:schemeClr val="tx1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③誤りがあれば「馬匹・選手リスト」シートで訂正する</a:t>
          </a:r>
          <a:endParaRPr kumimoji="1" lang="en-US" altLang="ja-JP" sz="1400">
            <a:solidFill>
              <a:schemeClr val="tx1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716294-76B2-4DA8-AA9D-53FBCDFDD0C9}">
  <sheetPr>
    <tabColor rgb="FFFFC000"/>
    <pageSetUpPr fitToPage="1"/>
  </sheetPr>
  <dimension ref="A7:A35"/>
  <sheetViews>
    <sheetView tabSelected="1" workbookViewId="0">
      <selection activeCell="A24" sqref="A24"/>
    </sheetView>
  </sheetViews>
  <sheetFormatPr defaultRowHeight="19.5"/>
  <cols>
    <col min="1" max="16384" width="9" style="4"/>
  </cols>
  <sheetData>
    <row r="7" spans="1:1" ht="33">
      <c r="A7" s="46" t="s">
        <v>130</v>
      </c>
    </row>
    <row r="9" spans="1:1" s="45" customFormat="1" ht="22.5">
      <c r="A9" s="45" t="s">
        <v>131</v>
      </c>
    </row>
    <row r="10" spans="1:1" s="45" customFormat="1" ht="22.5">
      <c r="A10" s="45" t="s">
        <v>134</v>
      </c>
    </row>
    <row r="11" spans="1:1" s="45" customFormat="1" ht="22.5"/>
    <row r="12" spans="1:1" s="45" customFormat="1" ht="22.5">
      <c r="A12" s="45" t="s">
        <v>132</v>
      </c>
    </row>
    <row r="13" spans="1:1" s="45" customFormat="1" ht="22.5"/>
    <row r="14" spans="1:1" s="45" customFormat="1" ht="22.5">
      <c r="A14" s="45" t="s">
        <v>135</v>
      </c>
    </row>
    <row r="15" spans="1:1" s="45" customFormat="1" ht="22.5"/>
    <row r="16" spans="1:1" s="45" customFormat="1" ht="22.5">
      <c r="A16" s="45" t="s">
        <v>136</v>
      </c>
    </row>
    <row r="17" spans="1:1" s="45" customFormat="1" ht="22.5"/>
    <row r="18" spans="1:1" s="45" customFormat="1" ht="22.5">
      <c r="A18" s="45" t="s">
        <v>175</v>
      </c>
    </row>
    <row r="19" spans="1:1" s="45" customFormat="1" ht="22.5">
      <c r="A19" s="45" t="s">
        <v>138</v>
      </c>
    </row>
    <row r="20" spans="1:1" s="45" customFormat="1" ht="22.5">
      <c r="A20" s="45" t="s">
        <v>139</v>
      </c>
    </row>
    <row r="21" spans="1:1" s="45" customFormat="1" ht="22.5">
      <c r="A21" s="45" t="s">
        <v>140</v>
      </c>
    </row>
    <row r="22" spans="1:1" s="45" customFormat="1" ht="22.5"/>
    <row r="23" spans="1:1" s="45" customFormat="1" ht="22.5">
      <c r="A23" s="45" t="s">
        <v>266</v>
      </c>
    </row>
    <row r="24" spans="1:1" s="45" customFormat="1" ht="22.5"/>
    <row r="25" spans="1:1" s="45" customFormat="1" ht="22.5">
      <c r="A25" s="45" t="s">
        <v>141</v>
      </c>
    </row>
    <row r="26" spans="1:1" s="45" customFormat="1" ht="22.5"/>
    <row r="27" spans="1:1" s="45" customFormat="1" ht="22.5">
      <c r="A27" s="45" t="s">
        <v>148</v>
      </c>
    </row>
    <row r="28" spans="1:1" s="45" customFormat="1" ht="22.5"/>
    <row r="29" spans="1:1" s="45" customFormat="1" ht="22.5">
      <c r="A29" s="45" t="s">
        <v>149</v>
      </c>
    </row>
    <row r="30" spans="1:1" s="45" customFormat="1" ht="22.5">
      <c r="A30" s="45" t="s">
        <v>142</v>
      </c>
    </row>
    <row r="31" spans="1:1" s="45" customFormat="1" ht="22.5">
      <c r="A31" s="45" t="s">
        <v>147</v>
      </c>
    </row>
    <row r="32" spans="1:1" s="45" customFormat="1" ht="22.5"/>
    <row r="33" s="45" customFormat="1" ht="22.5"/>
    <row r="34" s="45" customFormat="1" ht="22.5"/>
    <row r="35" s="45" customFormat="1" ht="22.5"/>
  </sheetData>
  <phoneticPr fontId="3"/>
  <pageMargins left="0.25" right="0.25" top="0.75" bottom="0.75" header="0.3" footer="0.3"/>
  <pageSetup paperSize="9" scale="86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DE309-48B9-42DC-8293-E9CB61A9A883}">
  <sheetPr>
    <tabColor rgb="FFFFC000"/>
    <pageSetUpPr fitToPage="1"/>
  </sheetPr>
  <dimension ref="A1:F36"/>
  <sheetViews>
    <sheetView view="pageBreakPreview" zoomScaleNormal="110" zoomScaleSheetLayoutView="100" workbookViewId="0">
      <selection activeCell="E6" sqref="E6"/>
    </sheetView>
  </sheetViews>
  <sheetFormatPr defaultColWidth="11.25" defaultRowHeight="14.25"/>
  <cols>
    <col min="1" max="1" width="15" style="55" customWidth="1"/>
    <col min="2" max="2" width="56.25" style="55" customWidth="1"/>
    <col min="3" max="5" width="11.25" style="55"/>
    <col min="6" max="6" width="22.5" style="55" customWidth="1"/>
    <col min="7" max="16384" width="11.25" style="55"/>
  </cols>
  <sheetData>
    <row r="1" spans="1:6" ht="36" customHeight="1">
      <c r="A1" s="191" t="s">
        <v>176</v>
      </c>
      <c r="B1" s="191"/>
      <c r="C1" s="55" t="s">
        <v>60</v>
      </c>
    </row>
    <row r="2" spans="1:6" ht="27" customHeight="1" thickBot="1">
      <c r="A2" s="56" t="s">
        <v>59</v>
      </c>
      <c r="B2" s="57"/>
      <c r="C2" s="55" t="s">
        <v>61</v>
      </c>
    </row>
    <row r="3" spans="1:6" ht="45" customHeight="1">
      <c r="A3" s="47" t="s">
        <v>10</v>
      </c>
      <c r="B3" s="48"/>
      <c r="C3" s="187" t="s">
        <v>133</v>
      </c>
      <c r="D3" s="188"/>
      <c r="E3" s="49" t="s">
        <v>179</v>
      </c>
      <c r="F3" s="96"/>
    </row>
    <row r="4" spans="1:6" ht="45" customHeight="1" thickBot="1">
      <c r="A4" s="50" t="s">
        <v>12</v>
      </c>
      <c r="B4" s="92"/>
      <c r="C4" s="189"/>
      <c r="D4" s="190"/>
      <c r="E4" s="51" t="s">
        <v>14</v>
      </c>
      <c r="F4" s="97"/>
    </row>
    <row r="5" spans="1:6" ht="45" customHeight="1" thickBot="1">
      <c r="A5" s="50" t="s">
        <v>13</v>
      </c>
      <c r="B5" s="93"/>
    </row>
    <row r="6" spans="1:6" ht="45" customHeight="1" thickBot="1">
      <c r="A6" s="52" t="s">
        <v>177</v>
      </c>
      <c r="B6" s="94"/>
      <c r="D6" s="58" t="s">
        <v>86</v>
      </c>
      <c r="E6" s="59"/>
      <c r="F6" s="60" t="s">
        <v>62</v>
      </c>
    </row>
    <row r="7" spans="1:6" ht="45" customHeight="1" thickBot="1">
      <c r="A7" s="53" t="s">
        <v>178</v>
      </c>
      <c r="B7" s="95" ph="1"/>
      <c r="F7" s="60" t="s">
        <v>63</v>
      </c>
    </row>
    <row r="10" spans="1:6">
      <c r="A10" s="54"/>
      <c r="B10" s="54"/>
    </row>
    <row r="11" spans="1:6">
      <c r="A11" s="54"/>
      <c r="B11" s="54"/>
    </row>
    <row r="12" spans="1:6">
      <c r="A12" s="54"/>
      <c r="B12" s="54"/>
    </row>
    <row r="13" spans="1:6">
      <c r="A13" s="54"/>
      <c r="B13" s="54"/>
    </row>
    <row r="14" spans="1:6">
      <c r="A14" s="54"/>
      <c r="B14" s="54"/>
    </row>
    <row r="15" spans="1:6" ht="31.9" customHeight="1">
      <c r="A15" s="54"/>
      <c r="B15" s="54"/>
    </row>
    <row r="16" spans="1:6" ht="31.9" customHeight="1">
      <c r="A16" s="54"/>
      <c r="B16" s="54"/>
    </row>
    <row r="17" spans="1:2" ht="31.9" customHeight="1">
      <c r="A17" s="54"/>
      <c r="B17" s="54"/>
    </row>
    <row r="18" spans="1:2" ht="31.9" customHeight="1">
      <c r="A18" s="54"/>
      <c r="B18" s="54"/>
    </row>
    <row r="19" spans="1:2" ht="31.9" customHeight="1">
      <c r="A19" s="54"/>
      <c r="B19" s="54"/>
    </row>
    <row r="20" spans="1:2" ht="31.9" customHeight="1">
      <c r="A20" s="54"/>
      <c r="B20" s="54"/>
    </row>
    <row r="21" spans="1:2" ht="31.9" customHeight="1">
      <c r="A21" s="54"/>
      <c r="B21" s="54"/>
    </row>
    <row r="22" spans="1:2" ht="31.9" customHeight="1">
      <c r="A22" s="54"/>
      <c r="B22" s="54"/>
    </row>
    <row r="23" spans="1:2" ht="31.9" customHeight="1">
      <c r="A23" s="54"/>
      <c r="B23" s="54"/>
    </row>
    <row r="24" spans="1:2" ht="31.9" customHeight="1">
      <c r="A24" s="54"/>
      <c r="B24" s="54"/>
    </row>
    <row r="25" spans="1:2">
      <c r="A25" s="54"/>
      <c r="B25" s="54"/>
    </row>
    <row r="26" spans="1:2">
      <c r="A26" s="54"/>
      <c r="B26" s="54"/>
    </row>
    <row r="27" spans="1:2">
      <c r="A27" s="54"/>
      <c r="B27" s="54"/>
    </row>
    <row r="28" spans="1:2">
      <c r="A28" s="54"/>
      <c r="B28" s="54"/>
    </row>
    <row r="29" spans="1:2">
      <c r="A29" s="54"/>
      <c r="B29" s="54"/>
    </row>
    <row r="30" spans="1:2">
      <c r="A30" s="54"/>
      <c r="B30" s="54"/>
    </row>
    <row r="31" spans="1:2">
      <c r="A31" s="54"/>
      <c r="B31" s="54"/>
    </row>
    <row r="32" spans="1:2">
      <c r="A32" s="54"/>
      <c r="B32" s="54"/>
    </row>
    <row r="33" spans="1:2">
      <c r="A33" s="54"/>
      <c r="B33" s="54"/>
    </row>
    <row r="34" spans="1:2">
      <c r="A34" s="54"/>
      <c r="B34" s="54"/>
    </row>
    <row r="35" spans="1:2">
      <c r="A35" s="54"/>
      <c r="B35" s="54"/>
    </row>
    <row r="36" spans="1:2">
      <c r="A36" s="54"/>
      <c r="B36" s="54"/>
    </row>
  </sheetData>
  <mergeCells count="2">
    <mergeCell ref="C3:D4"/>
    <mergeCell ref="A1:B1"/>
  </mergeCells>
  <phoneticPr fontId="3"/>
  <pageMargins left="0.7" right="0.7" top="0.75" bottom="0.75" header="0.3" footer="0.3"/>
  <pageSetup paperSize="9" scale="9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7A712-8827-4920-ADAE-0B67B490A9F0}">
  <sheetPr>
    <tabColor rgb="FFFFC000"/>
  </sheetPr>
  <dimension ref="A1:AE57"/>
  <sheetViews>
    <sheetView zoomScaleNormal="100" workbookViewId="0">
      <selection activeCell="B5" sqref="B5"/>
    </sheetView>
  </sheetViews>
  <sheetFormatPr defaultRowHeight="13.5"/>
  <cols>
    <col min="1" max="1" width="8.625" style="62" customWidth="1"/>
    <col min="2" max="5" width="15" style="62" customWidth="1"/>
    <col min="6" max="6" width="13.125" style="62" bestFit="1" customWidth="1"/>
    <col min="7" max="7" width="15" style="62" customWidth="1"/>
    <col min="8" max="8" width="10.125" style="62" bestFit="1" customWidth="1"/>
    <col min="9" max="9" width="15" style="62" customWidth="1"/>
    <col min="10" max="10" width="8.625" style="62" customWidth="1"/>
    <col min="11" max="12" width="15" style="62" customWidth="1"/>
    <col min="13" max="13" width="13.125" style="62" bestFit="1" customWidth="1"/>
    <col min="14" max="20" width="15" style="62" customWidth="1"/>
    <col min="21" max="21" width="14.5" style="62" bestFit="1" customWidth="1"/>
    <col min="22" max="22" width="14.5" style="62" customWidth="1"/>
    <col min="23" max="23" width="18.5" style="62" customWidth="1"/>
    <col min="24" max="24" width="13.125" style="62" customWidth="1"/>
    <col min="25" max="25" width="18.5" style="62" customWidth="1"/>
    <col min="26" max="26" width="19.25" style="62" customWidth="1"/>
    <col min="27" max="27" width="11.625" style="62" bestFit="1" customWidth="1"/>
    <col min="28" max="28" width="15" style="62" customWidth="1"/>
    <col min="29" max="29" width="9" style="62"/>
    <col min="30" max="30" width="13.875" style="62" bestFit="1" customWidth="1"/>
    <col min="31" max="16384" width="9" style="62"/>
  </cols>
  <sheetData>
    <row r="1" spans="1:31" ht="33" customHeight="1" thickBot="1">
      <c r="A1" s="76" t="s">
        <v>180</v>
      </c>
      <c r="J1" s="76"/>
      <c r="S1" s="110" t="s">
        <v>233</v>
      </c>
      <c r="X1" s="122" t="s">
        <v>241</v>
      </c>
      <c r="Z1" s="122"/>
    </row>
    <row r="2" spans="1:31" ht="18.75" customHeight="1">
      <c r="A2" s="62" t="s">
        <v>42</v>
      </c>
      <c r="J2" s="62" t="s">
        <v>42</v>
      </c>
      <c r="Q2" s="119">
        <v>45658</v>
      </c>
      <c r="S2" s="121" t="s">
        <v>234</v>
      </c>
      <c r="T2" s="110" t="s">
        <v>228</v>
      </c>
      <c r="U2" s="192" t="s">
        <v>228</v>
      </c>
      <c r="V2" s="193"/>
      <c r="W2" s="110" t="s">
        <v>228</v>
      </c>
      <c r="X2" s="110" t="s">
        <v>228</v>
      </c>
      <c r="Y2" s="110" t="s">
        <v>228</v>
      </c>
      <c r="Z2" s="110" t="s">
        <v>228</v>
      </c>
    </row>
    <row r="3" spans="1:31" ht="37.5" customHeight="1" thickBot="1">
      <c r="A3" s="63" t="s">
        <v>39</v>
      </c>
      <c r="B3" s="63" t="s">
        <v>43</v>
      </c>
      <c r="C3" s="63" t="s">
        <v>40</v>
      </c>
      <c r="D3" s="63" t="s">
        <v>89</v>
      </c>
      <c r="E3" s="63" t="s">
        <v>48</v>
      </c>
      <c r="F3" s="63" t="s">
        <v>41</v>
      </c>
      <c r="G3" s="63" t="s">
        <v>181</v>
      </c>
      <c r="H3" s="63" t="s">
        <v>85</v>
      </c>
      <c r="J3" s="63" t="s">
        <v>44</v>
      </c>
      <c r="K3" s="63" t="s">
        <v>45</v>
      </c>
      <c r="L3" s="63" t="s">
        <v>90</v>
      </c>
      <c r="M3" s="63" t="s">
        <v>41</v>
      </c>
      <c r="N3" s="63" t="s">
        <v>47</v>
      </c>
      <c r="O3" s="64" t="s">
        <v>91</v>
      </c>
      <c r="P3" s="63" t="s">
        <v>48</v>
      </c>
      <c r="Q3" s="107" t="s">
        <v>257</v>
      </c>
      <c r="R3" s="64" t="s">
        <v>236</v>
      </c>
      <c r="S3" s="111" t="s">
        <v>235</v>
      </c>
      <c r="T3" s="107" t="s">
        <v>227</v>
      </c>
      <c r="U3" s="194" t="s">
        <v>229</v>
      </c>
      <c r="V3" s="195"/>
      <c r="W3" s="111" t="s">
        <v>230</v>
      </c>
      <c r="X3" s="111" t="s">
        <v>231</v>
      </c>
      <c r="Y3" s="111" t="s">
        <v>250</v>
      </c>
      <c r="Z3" s="111" t="s">
        <v>251</v>
      </c>
      <c r="AA3" s="63" t="s">
        <v>64</v>
      </c>
      <c r="AD3" s="63" t="s">
        <v>50</v>
      </c>
    </row>
    <row r="4" spans="1:31" ht="18.75" customHeight="1">
      <c r="A4" s="65" t="s">
        <v>46</v>
      </c>
      <c r="B4" s="66" t="s">
        <v>183</v>
      </c>
      <c r="C4" s="67" t="s">
        <v>143</v>
      </c>
      <c r="D4" s="66" t="s">
        <v>144</v>
      </c>
      <c r="E4" s="69">
        <v>36525</v>
      </c>
      <c r="F4" s="67">
        <v>99999</v>
      </c>
      <c r="G4" s="67" t="s">
        <v>182</v>
      </c>
      <c r="H4" s="65"/>
      <c r="J4" s="68" t="s">
        <v>46</v>
      </c>
      <c r="K4" s="66" t="s">
        <v>145</v>
      </c>
      <c r="L4" s="66" t="s">
        <v>146</v>
      </c>
      <c r="M4" s="67">
        <v>12345</v>
      </c>
      <c r="N4" s="67" t="s">
        <v>49</v>
      </c>
      <c r="O4" s="66" t="s">
        <v>92</v>
      </c>
      <c r="P4" s="69">
        <v>43872</v>
      </c>
      <c r="Q4" s="120">
        <f>IFERROR(DATEDIF(P4,$Q$2,"Y")+1,"")</f>
        <v>5</v>
      </c>
      <c r="R4" s="109" t="s">
        <v>238</v>
      </c>
      <c r="S4" s="112" t="s">
        <v>237</v>
      </c>
      <c r="T4" s="109" t="s">
        <v>143</v>
      </c>
      <c r="U4" s="114" t="s">
        <v>225</v>
      </c>
      <c r="V4" s="115">
        <v>101234567</v>
      </c>
      <c r="W4" s="112" t="s">
        <v>232</v>
      </c>
      <c r="X4" s="113">
        <v>45139</v>
      </c>
      <c r="Y4" s="112" t="s">
        <v>252</v>
      </c>
      <c r="Z4" s="113" t="s">
        <v>253</v>
      </c>
      <c r="AA4" s="65"/>
      <c r="AD4" s="65" t="s">
        <v>53</v>
      </c>
    </row>
    <row r="5" spans="1:31" ht="18.75" customHeight="1">
      <c r="A5" s="70" t="s">
        <v>65</v>
      </c>
      <c r="B5" s="71"/>
      <c r="C5" s="71"/>
      <c r="D5" s="71"/>
      <c r="E5" s="106"/>
      <c r="F5" s="72"/>
      <c r="G5" s="71"/>
      <c r="H5" s="73" t="str">
        <f>CONCATENATE(参加団体情報!$E$6,$A5)</f>
        <v>01</v>
      </c>
      <c r="J5" s="74" t="s">
        <v>93</v>
      </c>
      <c r="K5" s="71"/>
      <c r="L5" s="71"/>
      <c r="M5" s="72"/>
      <c r="N5" s="72"/>
      <c r="O5" s="71"/>
      <c r="P5" s="75"/>
      <c r="Q5" s="120">
        <f t="shared" ref="Q5:Q24" si="0">IFERROR(DATEDIF(P5,$Q$2,"Y")+1,"")</f>
        <v>126</v>
      </c>
      <c r="R5" s="108"/>
      <c r="S5" s="108"/>
      <c r="T5" s="108"/>
      <c r="U5" s="116" t="s">
        <v>225</v>
      </c>
      <c r="V5" s="117"/>
      <c r="W5" s="108"/>
      <c r="X5" s="134"/>
      <c r="Y5" s="108"/>
      <c r="Z5" s="108"/>
      <c r="AA5" s="73" t="str">
        <f>CONCATENATE(参加団体情報!$E$6,$J5)</f>
        <v>101</v>
      </c>
      <c r="AD5" s="65" t="s">
        <v>58</v>
      </c>
    </row>
    <row r="6" spans="1:31" ht="18.75" customHeight="1">
      <c r="A6" s="70" t="s">
        <v>66</v>
      </c>
      <c r="B6" s="71"/>
      <c r="C6" s="71"/>
      <c r="D6" s="71"/>
      <c r="E6" s="106"/>
      <c r="F6" s="72"/>
      <c r="G6" s="71"/>
      <c r="H6" s="73" t="str">
        <f>CONCATENATE(参加団体情報!$E$6,$A6)</f>
        <v>02</v>
      </c>
      <c r="J6" s="74" t="s">
        <v>94</v>
      </c>
      <c r="K6" s="71"/>
      <c r="L6" s="71"/>
      <c r="M6" s="72"/>
      <c r="N6" s="72"/>
      <c r="O6" s="71"/>
      <c r="P6" s="75"/>
      <c r="Q6" s="120">
        <f t="shared" si="0"/>
        <v>126</v>
      </c>
      <c r="R6" s="108"/>
      <c r="S6" s="108"/>
      <c r="T6" s="108"/>
      <c r="U6" s="116" t="s">
        <v>225</v>
      </c>
      <c r="V6" s="118"/>
      <c r="W6" s="108"/>
      <c r="X6" s="134"/>
      <c r="Y6" s="108"/>
      <c r="Z6" s="108"/>
      <c r="AA6" s="73" t="str">
        <f>CONCATENATE(参加団体情報!$E$6,$J6)</f>
        <v>102</v>
      </c>
      <c r="AD6" s="65" t="s">
        <v>51</v>
      </c>
    </row>
    <row r="7" spans="1:31" ht="18.75" customHeight="1">
      <c r="A7" s="70" t="s">
        <v>67</v>
      </c>
      <c r="B7" s="71"/>
      <c r="C7" s="71"/>
      <c r="D7" s="71"/>
      <c r="E7" s="106"/>
      <c r="F7" s="72"/>
      <c r="G7" s="71"/>
      <c r="H7" s="73" t="str">
        <f>CONCATENATE(参加団体情報!$E$6,$A7)</f>
        <v>03</v>
      </c>
      <c r="J7" s="74" t="s">
        <v>95</v>
      </c>
      <c r="K7" s="71"/>
      <c r="L7" s="71"/>
      <c r="M7" s="72"/>
      <c r="N7" s="72"/>
      <c r="O7" s="71"/>
      <c r="P7" s="75"/>
      <c r="Q7" s="120">
        <f t="shared" si="0"/>
        <v>126</v>
      </c>
      <c r="R7" s="108"/>
      <c r="S7" s="108"/>
      <c r="T7" s="108"/>
      <c r="U7" s="116" t="s">
        <v>225</v>
      </c>
      <c r="V7" s="118"/>
      <c r="W7" s="108"/>
      <c r="X7" s="134"/>
      <c r="Y7" s="108"/>
      <c r="Z7" s="108"/>
      <c r="AA7" s="73" t="str">
        <f>CONCATENATE(参加団体情報!$E$6,$J7)</f>
        <v>103</v>
      </c>
      <c r="AD7" s="65" t="s">
        <v>52</v>
      </c>
      <c r="AE7" s="62" t="s">
        <v>54</v>
      </c>
    </row>
    <row r="8" spans="1:31" ht="18.75" customHeight="1">
      <c r="A8" s="70" t="s">
        <v>68</v>
      </c>
      <c r="B8" s="71"/>
      <c r="C8" s="71"/>
      <c r="D8" s="71"/>
      <c r="E8" s="106"/>
      <c r="F8" s="72"/>
      <c r="G8" s="71"/>
      <c r="H8" s="73" t="str">
        <f>CONCATENATE(参加団体情報!$E$6,$A8)</f>
        <v>04</v>
      </c>
      <c r="J8" s="74" t="s">
        <v>96</v>
      </c>
      <c r="K8" s="71"/>
      <c r="L8" s="71"/>
      <c r="M8" s="72"/>
      <c r="N8" s="72"/>
      <c r="O8" s="71"/>
      <c r="P8" s="75"/>
      <c r="Q8" s="120">
        <f t="shared" si="0"/>
        <v>126</v>
      </c>
      <c r="R8" s="108"/>
      <c r="S8" s="108"/>
      <c r="T8" s="108"/>
      <c r="U8" s="116" t="s">
        <v>225</v>
      </c>
      <c r="V8" s="118"/>
      <c r="W8" s="108"/>
      <c r="X8" s="134"/>
      <c r="Y8" s="108"/>
      <c r="Z8" s="108"/>
      <c r="AA8" s="73" t="str">
        <f>CONCATENATE(参加団体情報!$E$6,$J8)</f>
        <v>104</v>
      </c>
    </row>
    <row r="9" spans="1:31" ht="18.75" customHeight="1">
      <c r="A9" s="70" t="s">
        <v>69</v>
      </c>
      <c r="B9" s="71"/>
      <c r="C9" s="71"/>
      <c r="D9" s="71"/>
      <c r="E9" s="106"/>
      <c r="F9" s="72"/>
      <c r="G9" s="71"/>
      <c r="H9" s="73" t="str">
        <f>CONCATENATE(参加団体情報!$E$6,$A9)</f>
        <v>05</v>
      </c>
      <c r="J9" s="74" t="s">
        <v>97</v>
      </c>
      <c r="K9" s="71"/>
      <c r="L9" s="71"/>
      <c r="M9" s="72"/>
      <c r="N9" s="72"/>
      <c r="O9" s="71"/>
      <c r="P9" s="75"/>
      <c r="Q9" s="120">
        <f t="shared" si="0"/>
        <v>126</v>
      </c>
      <c r="R9" s="108"/>
      <c r="S9" s="108"/>
      <c r="T9" s="108"/>
      <c r="U9" s="116" t="s">
        <v>225</v>
      </c>
      <c r="V9" s="118"/>
      <c r="W9" s="108"/>
      <c r="X9" s="134"/>
      <c r="Y9" s="108"/>
      <c r="Z9" s="108"/>
      <c r="AA9" s="73" t="str">
        <f>CONCATENATE(参加団体情報!$E$6,$J9)</f>
        <v>105</v>
      </c>
      <c r="AD9" s="63" t="s">
        <v>55</v>
      </c>
    </row>
    <row r="10" spans="1:31" ht="18.75" customHeight="1">
      <c r="A10" s="70" t="s">
        <v>70</v>
      </c>
      <c r="B10" s="71"/>
      <c r="C10" s="71"/>
      <c r="D10" s="71"/>
      <c r="E10" s="106"/>
      <c r="F10" s="72"/>
      <c r="G10" s="71"/>
      <c r="H10" s="73" t="str">
        <f>CONCATENATE(参加団体情報!$E$6,$A10)</f>
        <v>06</v>
      </c>
      <c r="J10" s="74" t="s">
        <v>98</v>
      </c>
      <c r="K10" s="71"/>
      <c r="L10" s="71"/>
      <c r="M10" s="72"/>
      <c r="N10" s="72"/>
      <c r="O10" s="71"/>
      <c r="P10" s="75"/>
      <c r="Q10" s="120">
        <f t="shared" si="0"/>
        <v>126</v>
      </c>
      <c r="R10" s="108"/>
      <c r="S10" s="108"/>
      <c r="T10" s="108"/>
      <c r="U10" s="116" t="s">
        <v>225</v>
      </c>
      <c r="V10" s="118"/>
      <c r="W10" s="108"/>
      <c r="X10" s="134"/>
      <c r="Y10" s="108"/>
      <c r="Z10" s="108"/>
      <c r="AA10" s="73" t="str">
        <f>CONCATENATE(参加団体情報!$E$6,$J10)</f>
        <v>106</v>
      </c>
      <c r="AD10" s="65" t="s">
        <v>56</v>
      </c>
    </row>
    <row r="11" spans="1:31" ht="18.75" customHeight="1">
      <c r="A11" s="70" t="s">
        <v>71</v>
      </c>
      <c r="B11" s="71"/>
      <c r="C11" s="71"/>
      <c r="D11" s="71"/>
      <c r="E11" s="106"/>
      <c r="F11" s="72"/>
      <c r="G11" s="71"/>
      <c r="H11" s="73" t="str">
        <f>CONCATENATE(参加団体情報!$E$6,$A11)</f>
        <v>07</v>
      </c>
      <c r="J11" s="74" t="s">
        <v>99</v>
      </c>
      <c r="K11" s="71"/>
      <c r="L11" s="71"/>
      <c r="M11" s="72"/>
      <c r="N11" s="72"/>
      <c r="O11" s="71"/>
      <c r="P11" s="75"/>
      <c r="Q11" s="120">
        <f t="shared" si="0"/>
        <v>126</v>
      </c>
      <c r="R11" s="108"/>
      <c r="S11" s="108"/>
      <c r="T11" s="108"/>
      <c r="U11" s="116" t="s">
        <v>225</v>
      </c>
      <c r="V11" s="118"/>
      <c r="W11" s="108"/>
      <c r="X11" s="134"/>
      <c r="Y11" s="108"/>
      <c r="Z11" s="108"/>
      <c r="AA11" s="73" t="str">
        <f>CONCATENATE(参加団体情報!$E$6,$J11)</f>
        <v>107</v>
      </c>
      <c r="AD11" s="65" t="s">
        <v>57</v>
      </c>
    </row>
    <row r="12" spans="1:31" ht="18.75" customHeight="1">
      <c r="A12" s="70" t="s">
        <v>72</v>
      </c>
      <c r="B12" s="71"/>
      <c r="C12" s="71"/>
      <c r="D12" s="71"/>
      <c r="E12" s="71"/>
      <c r="F12" s="72"/>
      <c r="G12" s="71"/>
      <c r="H12" s="73" t="str">
        <f>CONCATENATE(参加団体情報!$E$6,$A12)</f>
        <v>08</v>
      </c>
      <c r="J12" s="74" t="s">
        <v>100</v>
      </c>
      <c r="K12" s="71"/>
      <c r="L12" s="71"/>
      <c r="M12" s="72"/>
      <c r="N12" s="72"/>
      <c r="O12" s="71"/>
      <c r="P12" s="72"/>
      <c r="Q12" s="120">
        <f t="shared" si="0"/>
        <v>126</v>
      </c>
      <c r="R12" s="108"/>
      <c r="S12" s="108"/>
      <c r="T12" s="108"/>
      <c r="U12" s="116" t="s">
        <v>225</v>
      </c>
      <c r="V12" s="118"/>
      <c r="W12" s="108"/>
      <c r="X12" s="134"/>
      <c r="Y12" s="108"/>
      <c r="Z12" s="108"/>
      <c r="AA12" s="73" t="str">
        <f>CONCATENATE(参加団体情報!$E$6,$J12)</f>
        <v>108</v>
      </c>
      <c r="AD12" s="65" t="s">
        <v>49</v>
      </c>
    </row>
    <row r="13" spans="1:31" ht="18.75" customHeight="1">
      <c r="A13" s="70" t="s">
        <v>73</v>
      </c>
      <c r="B13" s="71"/>
      <c r="C13" s="71"/>
      <c r="D13" s="71"/>
      <c r="E13" s="71"/>
      <c r="F13" s="72"/>
      <c r="G13" s="71"/>
      <c r="H13" s="73" t="str">
        <f>CONCATENATE(参加団体情報!$E$6,$A13)</f>
        <v>09</v>
      </c>
      <c r="J13" s="74" t="s">
        <v>101</v>
      </c>
      <c r="K13" s="71"/>
      <c r="L13" s="71"/>
      <c r="M13" s="72"/>
      <c r="N13" s="72"/>
      <c r="O13" s="71"/>
      <c r="P13" s="72"/>
      <c r="Q13" s="120">
        <f t="shared" si="0"/>
        <v>126</v>
      </c>
      <c r="R13" s="108"/>
      <c r="S13" s="108"/>
      <c r="T13" s="108"/>
      <c r="U13" s="116" t="s">
        <v>225</v>
      </c>
      <c r="V13" s="118"/>
      <c r="W13" s="108"/>
      <c r="X13" s="134"/>
      <c r="Y13" s="108"/>
      <c r="Z13" s="108"/>
      <c r="AA13" s="73" t="str">
        <f>CONCATENATE(参加団体情報!$E$6,$J13)</f>
        <v>109</v>
      </c>
      <c r="AD13" s="65"/>
    </row>
    <row r="14" spans="1:31" ht="18.75" customHeight="1">
      <c r="A14" s="70" t="s">
        <v>74</v>
      </c>
      <c r="B14" s="71"/>
      <c r="C14" s="71"/>
      <c r="D14" s="71"/>
      <c r="E14" s="71"/>
      <c r="F14" s="72"/>
      <c r="G14" s="71"/>
      <c r="H14" s="73" t="str">
        <f>CONCATENATE(参加団体情報!$E$6,$A14)</f>
        <v>10</v>
      </c>
      <c r="J14" s="74" t="s">
        <v>102</v>
      </c>
      <c r="K14" s="71"/>
      <c r="L14" s="71"/>
      <c r="M14" s="72"/>
      <c r="N14" s="72"/>
      <c r="O14" s="71"/>
      <c r="P14" s="72"/>
      <c r="Q14" s="120">
        <f t="shared" si="0"/>
        <v>126</v>
      </c>
      <c r="R14" s="108"/>
      <c r="S14" s="108"/>
      <c r="T14" s="108"/>
      <c r="U14" s="116" t="s">
        <v>225</v>
      </c>
      <c r="V14" s="118"/>
      <c r="W14" s="108"/>
      <c r="X14" s="134"/>
      <c r="Y14" s="108"/>
      <c r="Z14" s="108"/>
      <c r="AA14" s="73" t="str">
        <f>CONCATENATE(参加団体情報!$E$6,$J14)</f>
        <v>110</v>
      </c>
    </row>
    <row r="15" spans="1:31" ht="18.75" customHeight="1">
      <c r="A15" s="70" t="s">
        <v>75</v>
      </c>
      <c r="B15" s="71"/>
      <c r="C15" s="71"/>
      <c r="D15" s="71"/>
      <c r="E15" s="71"/>
      <c r="F15" s="72"/>
      <c r="G15" s="71"/>
      <c r="H15" s="73" t="str">
        <f>CONCATENATE(参加団体情報!$E$6,$A15)</f>
        <v>11</v>
      </c>
      <c r="J15" s="74" t="s">
        <v>103</v>
      </c>
      <c r="K15" s="71"/>
      <c r="L15" s="71"/>
      <c r="M15" s="72"/>
      <c r="N15" s="72"/>
      <c r="O15" s="71"/>
      <c r="P15" s="72"/>
      <c r="Q15" s="120">
        <f t="shared" si="0"/>
        <v>126</v>
      </c>
      <c r="R15" s="108"/>
      <c r="S15" s="108"/>
      <c r="T15" s="108"/>
      <c r="U15" s="116" t="s">
        <v>225</v>
      </c>
      <c r="V15" s="118"/>
      <c r="W15" s="108"/>
      <c r="X15" s="134"/>
      <c r="Y15" s="108"/>
      <c r="Z15" s="108"/>
      <c r="AA15" s="73" t="str">
        <f>CONCATENATE(参加団体情報!$E$6,$J15)</f>
        <v>111</v>
      </c>
      <c r="AD15" s="65" t="s">
        <v>87</v>
      </c>
    </row>
    <row r="16" spans="1:31" ht="18.75" customHeight="1">
      <c r="A16" s="70" t="s">
        <v>76</v>
      </c>
      <c r="B16" s="71"/>
      <c r="C16" s="71"/>
      <c r="D16" s="71"/>
      <c r="E16" s="71"/>
      <c r="F16" s="72"/>
      <c r="G16" s="71"/>
      <c r="H16" s="73" t="str">
        <f>CONCATENATE(参加団体情報!$E$6,$A16)</f>
        <v>12</v>
      </c>
      <c r="J16" s="74" t="s">
        <v>104</v>
      </c>
      <c r="K16" s="71"/>
      <c r="L16" s="71"/>
      <c r="M16" s="72"/>
      <c r="N16" s="72"/>
      <c r="O16" s="71"/>
      <c r="P16" s="72"/>
      <c r="Q16" s="120">
        <f t="shared" si="0"/>
        <v>126</v>
      </c>
      <c r="R16" s="108"/>
      <c r="S16" s="108"/>
      <c r="T16" s="108"/>
      <c r="U16" s="116" t="s">
        <v>225</v>
      </c>
      <c r="V16" s="118"/>
      <c r="W16" s="108"/>
      <c r="X16" s="134"/>
      <c r="Y16" s="108"/>
      <c r="Z16" s="108"/>
      <c r="AA16" s="73" t="str">
        <f>CONCATENATE(参加団体情報!$E$6,$J16)</f>
        <v>112</v>
      </c>
      <c r="AD16" s="65" t="s">
        <v>88</v>
      </c>
    </row>
    <row r="17" spans="1:30" ht="18.75" customHeight="1">
      <c r="A17" s="70" t="s">
        <v>77</v>
      </c>
      <c r="B17" s="71"/>
      <c r="C17" s="71"/>
      <c r="D17" s="71"/>
      <c r="E17" s="71"/>
      <c r="F17" s="72"/>
      <c r="G17" s="71"/>
      <c r="H17" s="73" t="str">
        <f>CONCATENATE(参加団体情報!$E$6,$A17)</f>
        <v>13</v>
      </c>
      <c r="J17" s="74" t="s">
        <v>105</v>
      </c>
      <c r="K17" s="71"/>
      <c r="L17" s="71"/>
      <c r="M17" s="72"/>
      <c r="N17" s="72"/>
      <c r="O17" s="71"/>
      <c r="P17" s="72"/>
      <c r="Q17" s="120">
        <f t="shared" si="0"/>
        <v>126</v>
      </c>
      <c r="R17" s="108"/>
      <c r="S17" s="108"/>
      <c r="T17" s="108"/>
      <c r="U17" s="116" t="s">
        <v>225</v>
      </c>
      <c r="V17" s="118"/>
      <c r="W17" s="108"/>
      <c r="X17" s="134"/>
      <c r="Y17" s="108"/>
      <c r="Z17" s="108"/>
      <c r="AA17" s="73" t="str">
        <f>CONCATENATE(参加団体情報!$E$6,$J17)</f>
        <v>113</v>
      </c>
      <c r="AD17" s="65"/>
    </row>
    <row r="18" spans="1:30" ht="18.75" customHeight="1">
      <c r="A18" s="70" t="s">
        <v>78</v>
      </c>
      <c r="B18" s="71"/>
      <c r="C18" s="71"/>
      <c r="D18" s="71"/>
      <c r="E18" s="71"/>
      <c r="F18" s="72"/>
      <c r="G18" s="71"/>
      <c r="H18" s="73" t="str">
        <f>CONCATENATE(参加団体情報!$E$6,$A18)</f>
        <v>14</v>
      </c>
      <c r="J18" s="74" t="s">
        <v>106</v>
      </c>
      <c r="K18" s="71"/>
      <c r="L18" s="71"/>
      <c r="M18" s="72"/>
      <c r="N18" s="72"/>
      <c r="O18" s="71"/>
      <c r="P18" s="72"/>
      <c r="Q18" s="120">
        <f t="shared" si="0"/>
        <v>126</v>
      </c>
      <c r="R18" s="108"/>
      <c r="S18" s="108"/>
      <c r="T18" s="108"/>
      <c r="U18" s="116" t="s">
        <v>225</v>
      </c>
      <c r="V18" s="118"/>
      <c r="W18" s="108"/>
      <c r="X18" s="134"/>
      <c r="Y18" s="108"/>
      <c r="Z18" s="108"/>
      <c r="AA18" s="73" t="str">
        <f>CONCATENATE(参加団体情報!$E$6,$J18)</f>
        <v>114</v>
      </c>
    </row>
    <row r="19" spans="1:30" ht="18.75" customHeight="1">
      <c r="A19" s="70" t="s">
        <v>79</v>
      </c>
      <c r="B19" s="71"/>
      <c r="C19" s="71"/>
      <c r="D19" s="71"/>
      <c r="E19" s="71"/>
      <c r="F19" s="72"/>
      <c r="G19" s="71"/>
      <c r="H19" s="73" t="str">
        <f>CONCATENATE(参加団体情報!$E$6,$A19)</f>
        <v>15</v>
      </c>
      <c r="J19" s="74" t="s">
        <v>107</v>
      </c>
      <c r="K19" s="71"/>
      <c r="L19" s="71"/>
      <c r="M19" s="72"/>
      <c r="N19" s="72"/>
      <c r="O19" s="71"/>
      <c r="P19" s="72"/>
      <c r="Q19" s="120">
        <f t="shared" si="0"/>
        <v>126</v>
      </c>
      <c r="R19" s="108"/>
      <c r="S19" s="108"/>
      <c r="T19" s="108"/>
      <c r="U19" s="116" t="s">
        <v>225</v>
      </c>
      <c r="V19" s="118"/>
      <c r="W19" s="108"/>
      <c r="X19" s="134"/>
      <c r="Y19" s="108"/>
      <c r="Z19" s="108"/>
      <c r="AA19" s="73" t="str">
        <f>CONCATENATE(参加団体情報!$E$6,$J19)</f>
        <v>115</v>
      </c>
    </row>
    <row r="20" spans="1:30" ht="18.75" customHeight="1">
      <c r="A20" s="70" t="s">
        <v>80</v>
      </c>
      <c r="B20" s="71"/>
      <c r="C20" s="71"/>
      <c r="D20" s="71"/>
      <c r="E20" s="71"/>
      <c r="F20" s="72"/>
      <c r="G20" s="71"/>
      <c r="H20" s="73" t="str">
        <f>CONCATENATE(参加団体情報!$E$6,$A20)</f>
        <v>16</v>
      </c>
      <c r="J20" s="74" t="s">
        <v>108</v>
      </c>
      <c r="K20" s="71"/>
      <c r="L20" s="71"/>
      <c r="M20" s="72"/>
      <c r="N20" s="72"/>
      <c r="O20" s="71"/>
      <c r="P20" s="72"/>
      <c r="Q20" s="120">
        <f t="shared" si="0"/>
        <v>126</v>
      </c>
      <c r="R20" s="108"/>
      <c r="S20" s="108"/>
      <c r="T20" s="108"/>
      <c r="U20" s="116" t="s">
        <v>225</v>
      </c>
      <c r="V20" s="118"/>
      <c r="W20" s="108"/>
      <c r="X20" s="134"/>
      <c r="Y20" s="108"/>
      <c r="Z20" s="108"/>
      <c r="AA20" s="73" t="str">
        <f>CONCATENATE(参加団体情報!$E$6,$J20)</f>
        <v>116</v>
      </c>
    </row>
    <row r="21" spans="1:30" ht="18.75" customHeight="1">
      <c r="A21" s="70" t="s">
        <v>81</v>
      </c>
      <c r="B21" s="71"/>
      <c r="C21" s="71"/>
      <c r="D21" s="71"/>
      <c r="E21" s="71"/>
      <c r="F21" s="72"/>
      <c r="G21" s="71"/>
      <c r="H21" s="73" t="str">
        <f>CONCATENATE(参加団体情報!$E$6,$A21)</f>
        <v>17</v>
      </c>
      <c r="J21" s="74" t="s">
        <v>109</v>
      </c>
      <c r="K21" s="71"/>
      <c r="L21" s="71"/>
      <c r="M21" s="72"/>
      <c r="N21" s="72"/>
      <c r="O21" s="71"/>
      <c r="P21" s="72"/>
      <c r="Q21" s="120">
        <f t="shared" si="0"/>
        <v>126</v>
      </c>
      <c r="R21" s="108"/>
      <c r="S21" s="108"/>
      <c r="T21" s="108"/>
      <c r="U21" s="116" t="s">
        <v>225</v>
      </c>
      <c r="V21" s="118"/>
      <c r="W21" s="108"/>
      <c r="X21" s="134"/>
      <c r="Y21" s="108"/>
      <c r="Z21" s="108"/>
      <c r="AA21" s="73" t="str">
        <f>CONCATENATE(参加団体情報!$E$6,$J21)</f>
        <v>117</v>
      </c>
    </row>
    <row r="22" spans="1:30" ht="18.75" customHeight="1">
      <c r="A22" s="70" t="s">
        <v>82</v>
      </c>
      <c r="B22" s="71"/>
      <c r="C22" s="71"/>
      <c r="D22" s="71"/>
      <c r="E22" s="71"/>
      <c r="F22" s="72"/>
      <c r="G22" s="71"/>
      <c r="H22" s="73" t="str">
        <f>CONCATENATE(参加団体情報!$E$6,$A22)</f>
        <v>18</v>
      </c>
      <c r="J22" s="74" t="s">
        <v>110</v>
      </c>
      <c r="K22" s="71"/>
      <c r="L22" s="71"/>
      <c r="M22" s="72"/>
      <c r="N22" s="72"/>
      <c r="O22" s="71"/>
      <c r="P22" s="72"/>
      <c r="Q22" s="120">
        <f t="shared" si="0"/>
        <v>126</v>
      </c>
      <c r="R22" s="108"/>
      <c r="S22" s="108"/>
      <c r="T22" s="108"/>
      <c r="U22" s="116" t="s">
        <v>225</v>
      </c>
      <c r="V22" s="118"/>
      <c r="W22" s="108"/>
      <c r="X22" s="134"/>
      <c r="Y22" s="108"/>
      <c r="Z22" s="108"/>
      <c r="AA22" s="73" t="str">
        <f>CONCATENATE(参加団体情報!$E$6,$J22)</f>
        <v>118</v>
      </c>
    </row>
    <row r="23" spans="1:30" ht="18.75" customHeight="1">
      <c r="A23" s="70" t="s">
        <v>83</v>
      </c>
      <c r="B23" s="71"/>
      <c r="C23" s="71"/>
      <c r="D23" s="71"/>
      <c r="E23" s="71"/>
      <c r="F23" s="72"/>
      <c r="G23" s="71"/>
      <c r="H23" s="73" t="str">
        <f>CONCATENATE(参加団体情報!$E$6,$A23)</f>
        <v>19</v>
      </c>
      <c r="J23" s="74" t="s">
        <v>111</v>
      </c>
      <c r="K23" s="71"/>
      <c r="L23" s="71"/>
      <c r="M23" s="72"/>
      <c r="N23" s="72"/>
      <c r="O23" s="71"/>
      <c r="P23" s="72"/>
      <c r="Q23" s="120">
        <f t="shared" si="0"/>
        <v>126</v>
      </c>
      <c r="R23" s="108"/>
      <c r="S23" s="108"/>
      <c r="T23" s="108"/>
      <c r="U23" s="116" t="s">
        <v>225</v>
      </c>
      <c r="V23" s="118"/>
      <c r="W23" s="108"/>
      <c r="X23" s="134"/>
      <c r="Y23" s="108"/>
      <c r="Z23" s="108"/>
      <c r="AA23" s="73" t="str">
        <f>CONCATENATE(参加団体情報!$E$6,$J23)</f>
        <v>119</v>
      </c>
    </row>
    <row r="24" spans="1:30" ht="18.75" customHeight="1">
      <c r="A24" s="70" t="s">
        <v>84</v>
      </c>
      <c r="B24" s="71"/>
      <c r="C24" s="71"/>
      <c r="D24" s="71"/>
      <c r="E24" s="71"/>
      <c r="F24" s="72"/>
      <c r="G24" s="71"/>
      <c r="H24" s="73" t="str">
        <f>CONCATENATE(参加団体情報!$E$6,$A24)</f>
        <v>20</v>
      </c>
      <c r="J24" s="74" t="s">
        <v>112</v>
      </c>
      <c r="K24" s="71"/>
      <c r="L24" s="71"/>
      <c r="M24" s="72"/>
      <c r="N24" s="72"/>
      <c r="O24" s="71"/>
      <c r="P24" s="72"/>
      <c r="Q24" s="120">
        <f t="shared" si="0"/>
        <v>126</v>
      </c>
      <c r="R24" s="108"/>
      <c r="S24" s="108"/>
      <c r="T24" s="108"/>
      <c r="U24" s="116" t="s">
        <v>225</v>
      </c>
      <c r="V24" s="118"/>
      <c r="W24" s="108"/>
      <c r="X24" s="134"/>
      <c r="Y24" s="108"/>
      <c r="Z24" s="108"/>
      <c r="AA24" s="73" t="str">
        <f>CONCATENATE(参加団体情報!$E$6,$J24)</f>
        <v>120</v>
      </c>
    </row>
    <row r="25" spans="1:30" ht="18.75" customHeight="1"/>
    <row r="26" spans="1:30" ht="18.75" customHeight="1"/>
    <row r="27" spans="1:30" ht="18.75" customHeight="1"/>
    <row r="28" spans="1:30" ht="18.75" customHeight="1"/>
    <row r="29" spans="1:30" ht="18.75" customHeight="1"/>
    <row r="30" spans="1:30" ht="18.75" customHeight="1"/>
    <row r="31" spans="1:30" ht="18.75" customHeight="1"/>
    <row r="32" spans="1:30" ht="18.75" customHeight="1"/>
    <row r="33" ht="18.75" customHeight="1"/>
    <row r="34" ht="18.75" customHeight="1"/>
    <row r="35" ht="18.75" customHeight="1"/>
    <row r="36" ht="18.75" customHeight="1"/>
    <row r="37" ht="18.75" customHeight="1"/>
    <row r="38" ht="18.75" customHeight="1"/>
    <row r="39" ht="18.75" customHeight="1"/>
    <row r="40" ht="18.75" customHeight="1"/>
    <row r="41" ht="18.75" customHeight="1"/>
    <row r="42" ht="18.75" customHeight="1"/>
    <row r="43" ht="18.75" customHeight="1"/>
    <row r="44" ht="18.75" customHeight="1"/>
    <row r="45" ht="18.75" customHeight="1"/>
    <row r="46" ht="18.75" customHeight="1"/>
    <row r="47" ht="18.75" customHeight="1"/>
    <row r="48" ht="18.75" customHeight="1"/>
    <row r="49" ht="18.75" customHeight="1"/>
    <row r="50" ht="18.75" customHeight="1"/>
    <row r="51" ht="18.75" customHeight="1"/>
    <row r="52" ht="18.75" customHeight="1"/>
    <row r="53" ht="18.75" customHeight="1"/>
    <row r="54" ht="18.75" customHeight="1"/>
    <row r="55" ht="18.75" customHeight="1"/>
    <row r="56" ht="18.75" customHeight="1"/>
    <row r="57" ht="18.75" customHeight="1"/>
  </sheetData>
  <mergeCells count="2">
    <mergeCell ref="U2:V2"/>
    <mergeCell ref="U3:V3"/>
  </mergeCells>
  <phoneticPr fontId="3"/>
  <conditionalFormatting sqref="Q5:Q24">
    <cfRule type="cellIs" dxfId="2" priority="1" operator="greaterThan">
      <formula>30</formula>
    </cfRule>
  </conditionalFormatting>
  <dataValidations count="1">
    <dataValidation type="list" allowBlank="1" showInputMessage="1" showErrorMessage="1" sqref="N4:N24" xr:uid="{267E1FC6-9EC3-4B73-981D-329A91D91BD2}">
      <formula1>$AD$10:$AD$13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68BB4-B348-D14F-8651-C234B78D3D9D}">
  <sheetPr>
    <tabColor rgb="FFFFC000"/>
    <pageSetUpPr fitToPage="1"/>
  </sheetPr>
  <dimension ref="A1:AD45"/>
  <sheetViews>
    <sheetView zoomScaleNormal="100" workbookViewId="0">
      <selection activeCell="A11" sqref="A11:B16"/>
    </sheetView>
  </sheetViews>
  <sheetFormatPr defaultColWidth="7.875" defaultRowHeight="28.9" customHeight="1"/>
  <cols>
    <col min="1" max="2" width="5.625" style="5" customWidth="1"/>
    <col min="3" max="3" width="4.125" style="5" customWidth="1"/>
    <col min="4" max="4" width="10.75" style="5" customWidth="1"/>
    <col min="5" max="5" width="3.5" style="5" bestFit="1" customWidth="1"/>
    <col min="6" max="6" width="18.375" style="5" customWidth="1"/>
    <col min="7" max="7" width="17.375" style="5" customWidth="1"/>
    <col min="8" max="8" width="8.25" style="5" customWidth="1"/>
    <col min="9" max="28" width="6.375" style="5" customWidth="1"/>
    <col min="29" max="30" width="3.625" style="5" customWidth="1"/>
    <col min="31" max="255" width="5.625" style="5" customWidth="1"/>
    <col min="256" max="256" width="4.125" style="5" customWidth="1"/>
    <col min="257" max="16384" width="7.875" style="5"/>
  </cols>
  <sheetData>
    <row r="1" spans="1:30" ht="28.9" customHeight="1">
      <c r="C1" s="270" t="s">
        <v>239</v>
      </c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270"/>
      <c r="O1" s="270"/>
      <c r="P1" s="270"/>
      <c r="Q1" s="270"/>
      <c r="S1" s="271" t="s">
        <v>19</v>
      </c>
      <c r="T1" s="272"/>
      <c r="U1" s="273" t="str">
        <f>IF(参加団体情報!$B$3="","",参加団体情報!$B$3)</f>
        <v/>
      </c>
      <c r="V1" s="266"/>
      <c r="W1" s="266"/>
      <c r="X1" s="266"/>
      <c r="Y1" s="266"/>
      <c r="Z1" s="266"/>
      <c r="AA1" s="266"/>
      <c r="AB1" s="267"/>
    </row>
    <row r="2" spans="1:30" ht="28.9" customHeight="1" thickBot="1">
      <c r="C2" s="274" t="s">
        <v>20</v>
      </c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S2" s="271" t="s">
        <v>21</v>
      </c>
      <c r="T2" s="272"/>
      <c r="U2" s="273" t="str">
        <f>IF(参加団体情報!$B$6="","",参加団体情報!$B$6)</f>
        <v/>
      </c>
      <c r="V2" s="266"/>
      <c r="W2" s="266"/>
      <c r="X2" s="266"/>
      <c r="Y2" s="266"/>
      <c r="Z2" s="266"/>
      <c r="AA2" s="266"/>
      <c r="AB2" s="267"/>
    </row>
    <row r="3" spans="1:30" ht="28.9" customHeight="1" thickBot="1">
      <c r="C3" s="6"/>
      <c r="D3" s="7"/>
      <c r="E3" s="89"/>
      <c r="G3" s="100" t="s">
        <v>15</v>
      </c>
      <c r="H3" s="277">
        <v>12000</v>
      </c>
      <c r="I3" s="278"/>
      <c r="J3" s="1" t="s">
        <v>16</v>
      </c>
      <c r="K3" s="279">
        <f>COUNTA(A11,A14,A17,A20,A23,A26,A29,A32,A35,A38)</f>
        <v>0</v>
      </c>
      <c r="L3" s="280"/>
      <c r="M3" s="1" t="s">
        <v>17</v>
      </c>
      <c r="N3" s="2"/>
      <c r="O3" s="3" t="s">
        <v>18</v>
      </c>
      <c r="P3" s="281">
        <f>H3*K3</f>
        <v>0</v>
      </c>
      <c r="Q3" s="282"/>
      <c r="R3" s="36" t="s">
        <v>113</v>
      </c>
      <c r="S3" s="275" t="s">
        <v>22</v>
      </c>
      <c r="T3" s="276"/>
      <c r="U3" s="273" t="str">
        <f>IF(参加団体情報!$B$7="","",参加団体情報!$B$7)</f>
        <v/>
      </c>
      <c r="V3" s="266"/>
      <c r="W3" s="266"/>
      <c r="X3" s="266"/>
      <c r="Y3" s="8" t="s">
        <v>23</v>
      </c>
      <c r="Z3" s="266" t="str">
        <f>IF(参加団体情報!$B$5="","",参加団体情報!$B$5)</f>
        <v/>
      </c>
      <c r="AA3" s="266"/>
      <c r="AB3" s="267"/>
    </row>
    <row r="4" spans="1:30" ht="28.9" customHeight="1" thickBot="1">
      <c r="H4" s="9"/>
      <c r="I4" s="10"/>
      <c r="J4" s="10"/>
      <c r="K4" s="10"/>
      <c r="L4" s="10"/>
      <c r="M4" s="10"/>
      <c r="N4" s="10"/>
      <c r="O4" s="11"/>
      <c r="P4" s="11"/>
      <c r="Q4" s="11"/>
      <c r="R4" s="11"/>
      <c r="S4" s="11"/>
      <c r="T4" s="11"/>
      <c r="U4" s="12" t="s">
        <v>24</v>
      </c>
      <c r="V4" s="11"/>
      <c r="W4" s="11"/>
      <c r="X4" s="11"/>
      <c r="Y4" s="11"/>
      <c r="Z4" s="11"/>
      <c r="AA4" s="11"/>
      <c r="AB4" s="11"/>
    </row>
    <row r="5" spans="1:30" ht="37.5" customHeight="1" thickBot="1">
      <c r="C5" s="205" t="s">
        <v>33</v>
      </c>
      <c r="D5" s="206"/>
      <c r="E5" s="207"/>
      <c r="F5" s="208"/>
      <c r="G5" s="101" t="s">
        <v>34</v>
      </c>
      <c r="H5" s="207"/>
      <c r="I5" s="209"/>
      <c r="J5" s="209"/>
      <c r="K5" s="208"/>
      <c r="L5" s="210" t="s">
        <v>150</v>
      </c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2"/>
    </row>
    <row r="6" spans="1:30" ht="42" customHeight="1" thickBot="1">
      <c r="C6" s="216" t="s">
        <v>35</v>
      </c>
      <c r="D6" s="217"/>
      <c r="E6" s="218"/>
      <c r="F6" s="219"/>
      <c r="G6" s="219"/>
      <c r="H6" s="219"/>
      <c r="I6" s="219"/>
      <c r="J6" s="219"/>
      <c r="K6" s="220"/>
      <c r="L6" s="213"/>
      <c r="M6" s="214"/>
      <c r="N6" s="214"/>
      <c r="O6" s="214"/>
      <c r="P6" s="214"/>
      <c r="Q6" s="214"/>
      <c r="R6" s="214"/>
      <c r="S6" s="214"/>
      <c r="T6" s="214"/>
      <c r="U6" s="214"/>
      <c r="V6" s="214"/>
      <c r="W6" s="214"/>
      <c r="X6" s="214"/>
      <c r="Y6" s="214"/>
      <c r="Z6" s="214"/>
      <c r="AA6" s="214"/>
      <c r="AB6" s="215"/>
      <c r="AC6" s="17"/>
      <c r="AD6" s="18"/>
    </row>
    <row r="7" spans="1:30" ht="36.6" customHeight="1" thickBot="1">
      <c r="C7" s="13" t="s">
        <v>25</v>
      </c>
      <c r="D7" s="254" t="s">
        <v>26</v>
      </c>
      <c r="E7" s="255"/>
      <c r="F7" s="256"/>
      <c r="G7" s="14" t="s">
        <v>240</v>
      </c>
      <c r="H7" s="254" t="s">
        <v>27</v>
      </c>
      <c r="I7" s="283"/>
      <c r="J7" s="283"/>
      <c r="K7" s="283"/>
      <c r="L7" s="283"/>
      <c r="M7" s="283"/>
      <c r="N7" s="283"/>
      <c r="O7" s="283"/>
      <c r="P7" s="283"/>
      <c r="Q7" s="283"/>
      <c r="R7" s="283"/>
      <c r="S7" s="283"/>
      <c r="T7" s="283"/>
      <c r="U7" s="283"/>
      <c r="V7" s="283"/>
      <c r="W7" s="283"/>
      <c r="X7" s="283"/>
      <c r="Y7" s="283"/>
      <c r="Z7" s="283"/>
      <c r="AA7" s="283"/>
      <c r="AB7" s="284"/>
    </row>
    <row r="8" spans="1:30" ht="28.9" customHeight="1">
      <c r="A8" s="235" t="s">
        <v>151</v>
      </c>
      <c r="B8" s="236"/>
      <c r="C8" s="257" t="s">
        <v>28</v>
      </c>
      <c r="D8" s="15" t="s">
        <v>11</v>
      </c>
      <c r="E8" s="260" t="s">
        <v>29</v>
      </c>
      <c r="F8" s="261"/>
      <c r="G8" s="262">
        <v>42782</v>
      </c>
      <c r="H8" s="239" t="s">
        <v>30</v>
      </c>
      <c r="I8" s="265">
        <v>42095</v>
      </c>
      <c r="J8" s="250"/>
      <c r="K8" s="250">
        <v>42125</v>
      </c>
      <c r="L8" s="250"/>
      <c r="M8" s="250">
        <v>42309</v>
      </c>
      <c r="N8" s="250"/>
      <c r="O8" s="250">
        <v>42461</v>
      </c>
      <c r="P8" s="250"/>
      <c r="Q8" s="250">
        <v>42644</v>
      </c>
      <c r="R8" s="250"/>
      <c r="S8" s="250"/>
      <c r="T8" s="250"/>
      <c r="U8" s="250"/>
      <c r="V8" s="250"/>
      <c r="W8" s="250"/>
      <c r="X8" s="250"/>
      <c r="Y8" s="250"/>
      <c r="Z8" s="250"/>
      <c r="AA8" s="250"/>
      <c r="AB8" s="285"/>
    </row>
    <row r="9" spans="1:30" ht="28.9" customHeight="1">
      <c r="A9" s="237"/>
      <c r="B9" s="236"/>
      <c r="C9" s="258"/>
      <c r="D9" s="225"/>
      <c r="E9" s="226"/>
      <c r="F9" s="227"/>
      <c r="G9" s="263"/>
      <c r="H9" s="240"/>
      <c r="I9" s="251"/>
      <c r="J9" s="196"/>
      <c r="K9" s="196"/>
      <c r="L9" s="196"/>
      <c r="M9" s="196"/>
      <c r="N9" s="196"/>
      <c r="O9" s="196"/>
      <c r="P9" s="196"/>
      <c r="Q9" s="196"/>
      <c r="R9" s="196"/>
      <c r="S9" s="196"/>
      <c r="T9" s="196"/>
      <c r="U9" s="196"/>
      <c r="V9" s="196"/>
      <c r="W9" s="196"/>
      <c r="X9" s="196"/>
      <c r="Y9" s="196"/>
      <c r="Z9" s="196"/>
      <c r="AA9" s="196"/>
      <c r="AB9" s="197"/>
    </row>
    <row r="10" spans="1:30" ht="28.9" customHeight="1" thickBot="1">
      <c r="A10" s="237"/>
      <c r="B10" s="236"/>
      <c r="C10" s="259"/>
      <c r="D10" s="16" t="s">
        <v>31</v>
      </c>
      <c r="E10" s="268" t="s">
        <v>32</v>
      </c>
      <c r="F10" s="269"/>
      <c r="G10" s="264"/>
      <c r="H10" s="241"/>
      <c r="I10" s="198"/>
      <c r="J10" s="199"/>
      <c r="K10" s="199"/>
      <c r="L10" s="199"/>
      <c r="M10" s="199"/>
      <c r="N10" s="199"/>
      <c r="O10" s="199"/>
      <c r="P10" s="199"/>
      <c r="Q10" s="199"/>
      <c r="R10" s="199"/>
      <c r="S10" s="199"/>
      <c r="T10" s="199"/>
      <c r="U10" s="199"/>
      <c r="V10" s="199"/>
      <c r="W10" s="199"/>
      <c r="X10" s="199"/>
      <c r="Y10" s="199"/>
      <c r="Z10" s="199"/>
      <c r="AA10" s="199"/>
      <c r="AB10" s="200"/>
    </row>
    <row r="11" spans="1:30" ht="28.9" customHeight="1">
      <c r="A11" s="233"/>
      <c r="B11" s="234"/>
      <c r="C11" s="252">
        <v>1</v>
      </c>
      <c r="D11" s="15" t="s">
        <v>11</v>
      </c>
      <c r="E11" s="221" t="str">
        <f>IF($A11="","",VLOOKUP($A11,馬匹・選手リスト!$J$5:$AA$24,3,FALSE))</f>
        <v/>
      </c>
      <c r="F11" s="222"/>
      <c r="G11" s="253"/>
      <c r="H11" s="239" t="s">
        <v>30</v>
      </c>
      <c r="I11" s="232"/>
      <c r="J11" s="223"/>
      <c r="K11" s="223"/>
      <c r="L11" s="223"/>
      <c r="M11" s="223"/>
      <c r="N11" s="223"/>
      <c r="O11" s="223"/>
      <c r="P11" s="223"/>
      <c r="Q11" s="223"/>
      <c r="R11" s="223"/>
      <c r="S11" s="223"/>
      <c r="T11" s="223"/>
      <c r="U11" s="223"/>
      <c r="V11" s="223"/>
      <c r="W11" s="223"/>
      <c r="X11" s="223"/>
      <c r="Y11" s="223"/>
      <c r="Z11" s="223"/>
      <c r="AA11" s="223"/>
      <c r="AB11" s="224"/>
    </row>
    <row r="12" spans="1:30" ht="28.9" customHeight="1">
      <c r="A12" s="233"/>
      <c r="B12" s="234"/>
      <c r="C12" s="201"/>
      <c r="D12" s="225"/>
      <c r="E12" s="226"/>
      <c r="F12" s="227"/>
      <c r="G12" s="230"/>
      <c r="H12" s="240"/>
      <c r="I12" s="242"/>
      <c r="J12" s="238"/>
      <c r="K12" s="238"/>
      <c r="L12" s="238"/>
      <c r="M12" s="238"/>
      <c r="N12" s="238"/>
      <c r="O12" s="238"/>
      <c r="P12" s="238"/>
      <c r="Q12" s="238"/>
      <c r="R12" s="238"/>
      <c r="S12" s="238"/>
      <c r="T12" s="238"/>
      <c r="U12" s="238"/>
      <c r="V12" s="238"/>
      <c r="W12" s="238"/>
      <c r="X12" s="238"/>
      <c r="Y12" s="238"/>
      <c r="Z12" s="238"/>
      <c r="AA12" s="238"/>
      <c r="AB12" s="246"/>
    </row>
    <row r="13" spans="1:30" ht="28.9" customHeight="1" thickBot="1">
      <c r="A13" s="233"/>
      <c r="B13" s="234"/>
      <c r="C13" s="204"/>
      <c r="D13" s="16" t="s">
        <v>31</v>
      </c>
      <c r="E13" s="228" t="str">
        <f>IF($A11="","",VLOOKUP($A11,馬匹・選手リスト!$J$5:$AA$24,2,FALSE))</f>
        <v/>
      </c>
      <c r="F13" s="229"/>
      <c r="G13" s="245"/>
      <c r="H13" s="241"/>
      <c r="I13" s="247"/>
      <c r="J13" s="243"/>
      <c r="K13" s="243"/>
      <c r="L13" s="243"/>
      <c r="M13" s="243"/>
      <c r="N13" s="243"/>
      <c r="O13" s="243"/>
      <c r="P13" s="243"/>
      <c r="Q13" s="243"/>
      <c r="R13" s="243"/>
      <c r="S13" s="243"/>
      <c r="T13" s="243"/>
      <c r="U13" s="243"/>
      <c r="V13" s="243"/>
      <c r="W13" s="243"/>
      <c r="X13" s="243"/>
      <c r="Y13" s="243"/>
      <c r="Z13" s="243"/>
      <c r="AA13" s="243"/>
      <c r="AB13" s="249"/>
    </row>
    <row r="14" spans="1:30" ht="28.9" customHeight="1">
      <c r="A14" s="233"/>
      <c r="B14" s="234"/>
      <c r="C14" s="203">
        <v>2</v>
      </c>
      <c r="D14" s="15" t="s">
        <v>11</v>
      </c>
      <c r="E14" s="221" t="str">
        <f>IF($A14="","",VLOOKUP($A14,馬匹・選手リスト!$J$5:$AA$24,3,FALSE))</f>
        <v/>
      </c>
      <c r="F14" s="222"/>
      <c r="G14" s="244"/>
      <c r="H14" s="239" t="s">
        <v>30</v>
      </c>
      <c r="I14" s="232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223"/>
      <c r="Z14" s="223"/>
      <c r="AA14" s="223"/>
      <c r="AB14" s="224"/>
    </row>
    <row r="15" spans="1:30" ht="28.9" customHeight="1">
      <c r="A15" s="233"/>
      <c r="B15" s="234"/>
      <c r="C15" s="201"/>
      <c r="D15" s="225"/>
      <c r="E15" s="226"/>
      <c r="F15" s="227"/>
      <c r="G15" s="230"/>
      <c r="H15" s="240"/>
      <c r="I15" s="242"/>
      <c r="J15" s="238"/>
      <c r="K15" s="238"/>
      <c r="L15" s="238"/>
      <c r="M15" s="238"/>
      <c r="N15" s="238"/>
      <c r="O15" s="238"/>
      <c r="P15" s="238"/>
      <c r="Q15" s="238"/>
      <c r="R15" s="238"/>
      <c r="S15" s="238"/>
      <c r="T15" s="238"/>
      <c r="U15" s="238"/>
      <c r="V15" s="238"/>
      <c r="W15" s="238"/>
      <c r="X15" s="238"/>
      <c r="Y15" s="238"/>
      <c r="Z15" s="238"/>
      <c r="AA15" s="238"/>
      <c r="AB15" s="246"/>
    </row>
    <row r="16" spans="1:30" ht="28.9" customHeight="1" thickBot="1">
      <c r="A16" s="233"/>
      <c r="B16" s="234"/>
      <c r="C16" s="204"/>
      <c r="D16" s="16" t="s">
        <v>31</v>
      </c>
      <c r="E16" s="228" t="str">
        <f>IF($A14="","",VLOOKUP($A14,馬匹・選手リスト!$J$5:$AA$24,2,FALSE))</f>
        <v/>
      </c>
      <c r="F16" s="229"/>
      <c r="G16" s="245"/>
      <c r="H16" s="241"/>
      <c r="I16" s="247"/>
      <c r="J16" s="243"/>
      <c r="K16" s="243"/>
      <c r="L16" s="243"/>
      <c r="M16" s="243"/>
      <c r="N16" s="243"/>
      <c r="O16" s="243"/>
      <c r="P16" s="243"/>
      <c r="Q16" s="243"/>
      <c r="R16" s="243"/>
      <c r="S16" s="243"/>
      <c r="T16" s="243"/>
      <c r="U16" s="243"/>
      <c r="V16" s="243"/>
      <c r="W16" s="243"/>
      <c r="X16" s="243"/>
      <c r="Y16" s="243"/>
      <c r="Z16" s="243"/>
      <c r="AA16" s="243"/>
      <c r="AB16" s="249"/>
    </row>
    <row r="17" spans="1:28" ht="28.9" customHeight="1">
      <c r="A17" s="233"/>
      <c r="B17" s="234"/>
      <c r="C17" s="201">
        <v>3</v>
      </c>
      <c r="D17" s="15" t="s">
        <v>11</v>
      </c>
      <c r="E17" s="221" t="str">
        <f>IF($A17="","",VLOOKUP($A17,馬匹・選手リスト!$J$5:$AA$24,3,FALSE))</f>
        <v/>
      </c>
      <c r="F17" s="222"/>
      <c r="G17" s="244"/>
      <c r="H17" s="239" t="s">
        <v>30</v>
      </c>
      <c r="I17" s="232"/>
      <c r="J17" s="223"/>
      <c r="K17" s="223"/>
      <c r="L17" s="223"/>
      <c r="M17" s="223"/>
      <c r="N17" s="223"/>
      <c r="O17" s="223"/>
      <c r="P17" s="223"/>
      <c r="Q17" s="223"/>
      <c r="R17" s="223"/>
      <c r="S17" s="223"/>
      <c r="T17" s="223"/>
      <c r="U17" s="223"/>
      <c r="V17" s="223"/>
      <c r="W17" s="223"/>
      <c r="X17" s="223"/>
      <c r="Y17" s="223"/>
      <c r="Z17" s="223"/>
      <c r="AA17" s="223"/>
      <c r="AB17" s="224"/>
    </row>
    <row r="18" spans="1:28" ht="28.9" customHeight="1">
      <c r="A18" s="233"/>
      <c r="B18" s="234"/>
      <c r="C18" s="201"/>
      <c r="D18" s="225"/>
      <c r="E18" s="226"/>
      <c r="F18" s="227"/>
      <c r="G18" s="230"/>
      <c r="H18" s="240"/>
      <c r="I18" s="242"/>
      <c r="J18" s="238"/>
      <c r="K18" s="238"/>
      <c r="L18" s="238"/>
      <c r="M18" s="238"/>
      <c r="N18" s="238"/>
      <c r="O18" s="238"/>
      <c r="P18" s="238"/>
      <c r="Q18" s="238"/>
      <c r="R18" s="238"/>
      <c r="S18" s="238"/>
      <c r="T18" s="238"/>
      <c r="U18" s="238"/>
      <c r="V18" s="238"/>
      <c r="W18" s="238"/>
      <c r="X18" s="238"/>
      <c r="Y18" s="238"/>
      <c r="Z18" s="238"/>
      <c r="AA18" s="238"/>
      <c r="AB18" s="246"/>
    </row>
    <row r="19" spans="1:28" ht="28.9" customHeight="1" thickBot="1">
      <c r="A19" s="233"/>
      <c r="B19" s="234"/>
      <c r="C19" s="204"/>
      <c r="D19" s="16" t="s">
        <v>31</v>
      </c>
      <c r="E19" s="228" t="str">
        <f>IF($A17="","",VLOOKUP($A17,馬匹・選手リスト!$J$5:$AA$24,2,FALSE))</f>
        <v/>
      </c>
      <c r="F19" s="229"/>
      <c r="G19" s="230"/>
      <c r="H19" s="241"/>
      <c r="I19" s="247"/>
      <c r="J19" s="243"/>
      <c r="K19" s="243"/>
      <c r="L19" s="243"/>
      <c r="M19" s="243"/>
      <c r="N19" s="243"/>
      <c r="O19" s="243"/>
      <c r="P19" s="243"/>
      <c r="Q19" s="243"/>
      <c r="R19" s="243"/>
      <c r="S19" s="243"/>
      <c r="T19" s="243"/>
      <c r="U19" s="243"/>
      <c r="V19" s="243"/>
      <c r="W19" s="243"/>
      <c r="X19" s="243"/>
      <c r="Y19" s="243"/>
      <c r="Z19" s="243"/>
      <c r="AA19" s="243"/>
      <c r="AB19" s="249"/>
    </row>
    <row r="20" spans="1:28" ht="28.9" customHeight="1">
      <c r="A20" s="233"/>
      <c r="B20" s="234"/>
      <c r="C20" s="203">
        <v>4</v>
      </c>
      <c r="D20" s="15" t="s">
        <v>11</v>
      </c>
      <c r="E20" s="221" t="str">
        <f>IF($A20="","",VLOOKUP($A20,馬匹・選手リスト!$J$5:$AA$24,3,FALSE))</f>
        <v/>
      </c>
      <c r="F20" s="222"/>
      <c r="G20" s="244"/>
      <c r="H20" s="239" t="s">
        <v>30</v>
      </c>
      <c r="I20" s="232"/>
      <c r="J20" s="223"/>
      <c r="K20" s="223"/>
      <c r="L20" s="223"/>
      <c r="M20" s="223"/>
      <c r="N20" s="223"/>
      <c r="O20" s="223"/>
      <c r="P20" s="223"/>
      <c r="Q20" s="223"/>
      <c r="R20" s="223"/>
      <c r="S20" s="223"/>
      <c r="T20" s="223"/>
      <c r="U20" s="223"/>
      <c r="V20" s="223"/>
      <c r="W20" s="223"/>
      <c r="X20" s="223"/>
      <c r="Y20" s="223"/>
      <c r="Z20" s="223"/>
      <c r="AA20" s="223"/>
      <c r="AB20" s="224"/>
    </row>
    <row r="21" spans="1:28" ht="28.9" customHeight="1">
      <c r="A21" s="233"/>
      <c r="B21" s="234"/>
      <c r="C21" s="201"/>
      <c r="D21" s="225"/>
      <c r="E21" s="226"/>
      <c r="F21" s="227"/>
      <c r="G21" s="230"/>
      <c r="H21" s="240"/>
      <c r="I21" s="242"/>
      <c r="J21" s="238"/>
      <c r="K21" s="238"/>
      <c r="L21" s="238"/>
      <c r="M21" s="238"/>
      <c r="N21" s="238"/>
      <c r="O21" s="238"/>
      <c r="P21" s="238"/>
      <c r="Q21" s="238"/>
      <c r="R21" s="238"/>
      <c r="S21" s="238"/>
      <c r="T21" s="238"/>
      <c r="U21" s="238"/>
      <c r="V21" s="238"/>
      <c r="W21" s="238"/>
      <c r="X21" s="238"/>
      <c r="Y21" s="238"/>
      <c r="Z21" s="238"/>
      <c r="AA21" s="238"/>
      <c r="AB21" s="246"/>
    </row>
    <row r="22" spans="1:28" ht="28.9" customHeight="1" thickBot="1">
      <c r="A22" s="233"/>
      <c r="B22" s="234"/>
      <c r="C22" s="204"/>
      <c r="D22" s="16" t="s">
        <v>31</v>
      </c>
      <c r="E22" s="228" t="str">
        <f>IF($A20="","",VLOOKUP($A20,馬匹・選手リスト!$J$5:$AA$24,2,FALSE))</f>
        <v/>
      </c>
      <c r="F22" s="229"/>
      <c r="G22" s="245"/>
      <c r="H22" s="241"/>
      <c r="I22" s="247"/>
      <c r="J22" s="243"/>
      <c r="K22" s="243"/>
      <c r="L22" s="243"/>
      <c r="M22" s="243"/>
      <c r="N22" s="243"/>
      <c r="O22" s="243"/>
      <c r="P22" s="243"/>
      <c r="Q22" s="243"/>
      <c r="R22" s="243"/>
      <c r="S22" s="243"/>
      <c r="T22" s="243"/>
      <c r="U22" s="243"/>
      <c r="V22" s="243"/>
      <c r="W22" s="243"/>
      <c r="X22" s="243"/>
      <c r="Y22" s="243"/>
      <c r="Z22" s="243"/>
      <c r="AA22" s="243"/>
      <c r="AB22" s="249"/>
    </row>
    <row r="23" spans="1:28" ht="28.9" customHeight="1">
      <c r="A23" s="233"/>
      <c r="B23" s="234"/>
      <c r="C23" s="201">
        <v>5</v>
      </c>
      <c r="D23" s="15" t="s">
        <v>11</v>
      </c>
      <c r="E23" s="221" t="str">
        <f>IF($A23="","",VLOOKUP($A23,馬匹・選手リスト!$J$5:$AA$24,3,FALSE))</f>
        <v/>
      </c>
      <c r="F23" s="222"/>
      <c r="G23" s="244"/>
      <c r="H23" s="239" t="s">
        <v>30</v>
      </c>
      <c r="I23" s="232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23"/>
      <c r="Z23" s="223"/>
      <c r="AA23" s="223"/>
      <c r="AB23" s="224"/>
    </row>
    <row r="24" spans="1:28" ht="28.9" customHeight="1">
      <c r="A24" s="233"/>
      <c r="B24" s="234"/>
      <c r="C24" s="201"/>
      <c r="D24" s="225"/>
      <c r="E24" s="226"/>
      <c r="F24" s="227"/>
      <c r="G24" s="230"/>
      <c r="H24" s="240"/>
      <c r="I24" s="242"/>
      <c r="J24" s="238"/>
      <c r="K24" s="238"/>
      <c r="L24" s="238"/>
      <c r="M24" s="238"/>
      <c r="N24" s="238"/>
      <c r="O24" s="238"/>
      <c r="P24" s="238"/>
      <c r="Q24" s="238"/>
      <c r="R24" s="238"/>
      <c r="S24" s="238"/>
      <c r="T24" s="238"/>
      <c r="U24" s="238"/>
      <c r="V24" s="238"/>
      <c r="W24" s="238"/>
      <c r="X24" s="238"/>
      <c r="Y24" s="238"/>
      <c r="Z24" s="238"/>
      <c r="AA24" s="238"/>
      <c r="AB24" s="246"/>
    </row>
    <row r="25" spans="1:28" ht="28.9" customHeight="1" thickBot="1">
      <c r="A25" s="233"/>
      <c r="B25" s="234"/>
      <c r="C25" s="204"/>
      <c r="D25" s="16" t="s">
        <v>31</v>
      </c>
      <c r="E25" s="228" t="str">
        <f>IF($A23="","",VLOOKUP($A23,馬匹・選手リスト!$J$5:$AA$24,2,FALSE))</f>
        <v/>
      </c>
      <c r="F25" s="229"/>
      <c r="G25" s="245"/>
      <c r="H25" s="241"/>
      <c r="I25" s="247"/>
      <c r="J25" s="243"/>
      <c r="K25" s="243"/>
      <c r="L25" s="243"/>
      <c r="M25" s="243"/>
      <c r="N25" s="243"/>
      <c r="O25" s="243"/>
      <c r="P25" s="243"/>
      <c r="Q25" s="243"/>
      <c r="R25" s="243"/>
      <c r="S25" s="243"/>
      <c r="T25" s="243"/>
      <c r="U25" s="243"/>
      <c r="V25" s="243"/>
      <c r="W25" s="243"/>
      <c r="X25" s="243"/>
      <c r="Y25" s="243"/>
      <c r="Z25" s="243"/>
      <c r="AA25" s="243"/>
      <c r="AB25" s="249"/>
    </row>
    <row r="26" spans="1:28" ht="28.9" customHeight="1">
      <c r="A26" s="233"/>
      <c r="B26" s="234"/>
      <c r="C26" s="201">
        <v>6</v>
      </c>
      <c r="D26" s="15" t="s">
        <v>11</v>
      </c>
      <c r="E26" s="221" t="str">
        <f>IF($A26="","",VLOOKUP($A26,馬匹・選手リスト!$J$5:$AA$24,3,FALSE))</f>
        <v/>
      </c>
      <c r="F26" s="222"/>
      <c r="G26" s="248"/>
      <c r="H26" s="239" t="s">
        <v>30</v>
      </c>
      <c r="I26" s="232"/>
      <c r="J26" s="223"/>
      <c r="K26" s="223"/>
      <c r="L26" s="223"/>
      <c r="M26" s="223"/>
      <c r="N26" s="223"/>
      <c r="O26" s="223"/>
      <c r="P26" s="223"/>
      <c r="Q26" s="223"/>
      <c r="R26" s="223"/>
      <c r="S26" s="223"/>
      <c r="T26" s="223"/>
      <c r="U26" s="223"/>
      <c r="V26" s="223"/>
      <c r="W26" s="223"/>
      <c r="X26" s="223"/>
      <c r="Y26" s="223"/>
      <c r="Z26" s="223"/>
      <c r="AA26" s="223"/>
      <c r="AB26" s="224"/>
    </row>
    <row r="27" spans="1:28" ht="28.9" customHeight="1">
      <c r="A27" s="233"/>
      <c r="B27" s="234"/>
      <c r="C27" s="201"/>
      <c r="D27" s="225"/>
      <c r="E27" s="226"/>
      <c r="F27" s="227"/>
      <c r="G27" s="248"/>
      <c r="H27" s="240"/>
      <c r="I27" s="242"/>
      <c r="J27" s="238"/>
      <c r="K27" s="238"/>
      <c r="L27" s="238"/>
      <c r="M27" s="238"/>
      <c r="N27" s="238"/>
      <c r="O27" s="238"/>
      <c r="P27" s="238"/>
      <c r="Q27" s="238"/>
      <c r="R27" s="238"/>
      <c r="S27" s="238"/>
      <c r="T27" s="238"/>
      <c r="U27" s="238"/>
      <c r="V27" s="238"/>
      <c r="W27" s="238"/>
      <c r="X27" s="238"/>
      <c r="Y27" s="238"/>
      <c r="Z27" s="238"/>
      <c r="AA27" s="238"/>
      <c r="AB27" s="246"/>
    </row>
    <row r="28" spans="1:28" ht="28.9" customHeight="1" thickBot="1">
      <c r="A28" s="233"/>
      <c r="B28" s="234"/>
      <c r="C28" s="202"/>
      <c r="D28" s="16" t="s">
        <v>31</v>
      </c>
      <c r="E28" s="228" t="str">
        <f>IF($A26="","",VLOOKUP($A26,馬匹・選手リスト!$J$5:$AA$24,2,FALSE))</f>
        <v/>
      </c>
      <c r="F28" s="229"/>
      <c r="G28" s="248"/>
      <c r="H28" s="241"/>
      <c r="I28" s="247"/>
      <c r="J28" s="243"/>
      <c r="K28" s="243"/>
      <c r="L28" s="243"/>
      <c r="M28" s="243"/>
      <c r="N28" s="243"/>
      <c r="O28" s="243"/>
      <c r="P28" s="243"/>
      <c r="Q28" s="243"/>
      <c r="R28" s="243"/>
      <c r="S28" s="243"/>
      <c r="T28" s="243"/>
      <c r="U28" s="243"/>
      <c r="V28" s="243"/>
      <c r="W28" s="243"/>
      <c r="X28" s="243"/>
      <c r="Y28" s="243"/>
      <c r="Z28" s="243"/>
      <c r="AA28" s="243"/>
      <c r="AB28" s="249"/>
    </row>
    <row r="29" spans="1:28" ht="28.9" customHeight="1">
      <c r="A29" s="233"/>
      <c r="B29" s="234"/>
      <c r="C29" s="201">
        <v>7</v>
      </c>
      <c r="D29" s="15" t="s">
        <v>11</v>
      </c>
      <c r="E29" s="221" t="str">
        <f>IF($A29="","",VLOOKUP($A29,馬匹・選手リスト!$J$5:$AA$24,3,FALSE))</f>
        <v/>
      </c>
      <c r="F29" s="222"/>
      <c r="G29" s="230"/>
      <c r="H29" s="239" t="s">
        <v>30</v>
      </c>
      <c r="I29" s="232"/>
      <c r="J29" s="223"/>
      <c r="K29" s="223"/>
      <c r="L29" s="223"/>
      <c r="M29" s="223"/>
      <c r="N29" s="223"/>
      <c r="O29" s="223"/>
      <c r="P29" s="223"/>
      <c r="Q29" s="223"/>
      <c r="R29" s="223"/>
      <c r="S29" s="223"/>
      <c r="T29" s="223"/>
      <c r="U29" s="223"/>
      <c r="V29" s="223"/>
      <c r="W29" s="223"/>
      <c r="X29" s="223"/>
      <c r="Y29" s="223"/>
      <c r="Z29" s="223"/>
      <c r="AA29" s="223"/>
      <c r="AB29" s="224"/>
    </row>
    <row r="30" spans="1:28" ht="28.9" customHeight="1">
      <c r="A30" s="233"/>
      <c r="B30" s="234"/>
      <c r="C30" s="201"/>
      <c r="D30" s="225"/>
      <c r="E30" s="226"/>
      <c r="F30" s="227"/>
      <c r="G30" s="230"/>
      <c r="H30" s="240"/>
      <c r="I30" s="242"/>
      <c r="J30" s="238"/>
      <c r="K30" s="238"/>
      <c r="L30" s="238"/>
      <c r="M30" s="238"/>
      <c r="N30" s="238"/>
      <c r="O30" s="238"/>
      <c r="P30" s="238"/>
      <c r="Q30" s="238"/>
      <c r="R30" s="238"/>
      <c r="S30" s="238"/>
      <c r="T30" s="238"/>
      <c r="U30" s="238"/>
      <c r="V30" s="238"/>
      <c r="W30" s="238"/>
      <c r="X30" s="238"/>
      <c r="Y30" s="238"/>
      <c r="Z30" s="238"/>
      <c r="AA30" s="238"/>
      <c r="AB30" s="246"/>
    </row>
    <row r="31" spans="1:28" ht="28.9" customHeight="1" thickBot="1">
      <c r="A31" s="233"/>
      <c r="B31" s="234"/>
      <c r="C31" s="204"/>
      <c r="D31" s="16" t="s">
        <v>31</v>
      </c>
      <c r="E31" s="228" t="str">
        <f>IF($A29="","",VLOOKUP($A29,馬匹・選手リスト!$J$5:$AA$24,2,FALSE))</f>
        <v/>
      </c>
      <c r="F31" s="229"/>
      <c r="G31" s="230"/>
      <c r="H31" s="241"/>
      <c r="I31" s="247"/>
      <c r="J31" s="243"/>
      <c r="K31" s="243"/>
      <c r="L31" s="243"/>
      <c r="M31" s="243"/>
      <c r="N31" s="243"/>
      <c r="O31" s="243"/>
      <c r="P31" s="243"/>
      <c r="Q31" s="243"/>
      <c r="R31" s="243"/>
      <c r="S31" s="243"/>
      <c r="T31" s="243"/>
      <c r="U31" s="243"/>
      <c r="V31" s="243"/>
      <c r="W31" s="243"/>
      <c r="X31" s="243"/>
      <c r="Y31" s="243"/>
      <c r="Z31" s="243"/>
      <c r="AA31" s="243"/>
      <c r="AB31" s="249"/>
    </row>
    <row r="32" spans="1:28" ht="28.9" customHeight="1">
      <c r="A32" s="233"/>
      <c r="B32" s="234"/>
      <c r="C32" s="201">
        <v>8</v>
      </c>
      <c r="D32" s="15" t="s">
        <v>11</v>
      </c>
      <c r="E32" s="221" t="str">
        <f>IF($A32="","",VLOOKUP($A32,馬匹・選手リスト!$J$5:$AA$24,3,FALSE))</f>
        <v/>
      </c>
      <c r="F32" s="222"/>
      <c r="G32" s="244"/>
      <c r="H32" s="239" t="s">
        <v>30</v>
      </c>
      <c r="I32" s="232"/>
      <c r="J32" s="223"/>
      <c r="K32" s="223"/>
      <c r="L32" s="223"/>
      <c r="M32" s="223"/>
      <c r="N32" s="223"/>
      <c r="O32" s="223"/>
      <c r="P32" s="223"/>
      <c r="Q32" s="223"/>
      <c r="R32" s="223"/>
      <c r="S32" s="223"/>
      <c r="T32" s="223"/>
      <c r="U32" s="223"/>
      <c r="V32" s="223"/>
      <c r="W32" s="223"/>
      <c r="X32" s="223"/>
      <c r="Y32" s="223"/>
      <c r="Z32" s="223"/>
      <c r="AA32" s="223"/>
      <c r="AB32" s="224"/>
    </row>
    <row r="33" spans="1:30" ht="28.9" customHeight="1">
      <c r="A33" s="233"/>
      <c r="B33" s="234"/>
      <c r="C33" s="201"/>
      <c r="D33" s="225"/>
      <c r="E33" s="226"/>
      <c r="F33" s="227"/>
      <c r="G33" s="230"/>
      <c r="H33" s="240"/>
      <c r="I33" s="242"/>
      <c r="J33" s="238"/>
      <c r="K33" s="238"/>
      <c r="L33" s="238"/>
      <c r="M33" s="238"/>
      <c r="N33" s="238"/>
      <c r="O33" s="238"/>
      <c r="P33" s="238"/>
      <c r="Q33" s="238"/>
      <c r="R33" s="238"/>
      <c r="S33" s="238"/>
      <c r="T33" s="238"/>
      <c r="U33" s="238"/>
      <c r="V33" s="238"/>
      <c r="W33" s="238"/>
      <c r="X33" s="238"/>
      <c r="Y33" s="238"/>
      <c r="Z33" s="238"/>
      <c r="AA33" s="238"/>
      <c r="AB33" s="246"/>
    </row>
    <row r="34" spans="1:30" ht="28.9" customHeight="1" thickBot="1">
      <c r="A34" s="233"/>
      <c r="B34" s="234"/>
      <c r="C34" s="204"/>
      <c r="D34" s="16" t="s">
        <v>31</v>
      </c>
      <c r="E34" s="228" t="str">
        <f>IF($A32="","",VLOOKUP($A32,馬匹・選手リスト!$J$5:$AA$24,2,FALSE))</f>
        <v/>
      </c>
      <c r="F34" s="229"/>
      <c r="G34" s="245"/>
      <c r="H34" s="241"/>
      <c r="I34" s="247"/>
      <c r="J34" s="243"/>
      <c r="K34" s="243"/>
      <c r="L34" s="243"/>
      <c r="M34" s="243"/>
      <c r="N34" s="243"/>
      <c r="O34" s="243"/>
      <c r="P34" s="243"/>
      <c r="Q34" s="243"/>
      <c r="R34" s="243"/>
      <c r="S34" s="243"/>
      <c r="T34" s="243"/>
      <c r="U34" s="243"/>
      <c r="V34" s="243"/>
      <c r="W34" s="243"/>
      <c r="X34" s="243"/>
      <c r="Y34" s="243"/>
      <c r="Z34" s="243"/>
      <c r="AA34" s="243"/>
      <c r="AB34" s="249"/>
    </row>
    <row r="35" spans="1:30" ht="28.9" customHeight="1">
      <c r="A35" s="233"/>
      <c r="B35" s="234"/>
      <c r="C35" s="203">
        <v>9</v>
      </c>
      <c r="D35" s="15" t="s">
        <v>11</v>
      </c>
      <c r="E35" s="221" t="str">
        <f>IF($A35="","",VLOOKUP($A35,馬匹・選手リスト!$J$5:$AA$24,3,FALSE))</f>
        <v/>
      </c>
      <c r="F35" s="222"/>
      <c r="G35" s="244"/>
      <c r="H35" s="239" t="s">
        <v>30</v>
      </c>
      <c r="I35" s="232"/>
      <c r="J35" s="223"/>
      <c r="K35" s="223"/>
      <c r="L35" s="223"/>
      <c r="M35" s="223"/>
      <c r="N35" s="223"/>
      <c r="O35" s="223"/>
      <c r="P35" s="223"/>
      <c r="Q35" s="223"/>
      <c r="R35" s="223"/>
      <c r="S35" s="223"/>
      <c r="T35" s="223"/>
      <c r="U35" s="223"/>
      <c r="V35" s="223"/>
      <c r="W35" s="223"/>
      <c r="X35" s="223"/>
      <c r="Y35" s="223"/>
      <c r="Z35" s="223"/>
      <c r="AA35" s="223"/>
      <c r="AB35" s="224"/>
    </row>
    <row r="36" spans="1:30" ht="28.9" customHeight="1">
      <c r="A36" s="233"/>
      <c r="B36" s="234"/>
      <c r="C36" s="201"/>
      <c r="D36" s="225"/>
      <c r="E36" s="226"/>
      <c r="F36" s="227"/>
      <c r="G36" s="230"/>
      <c r="H36" s="240"/>
      <c r="I36" s="242"/>
      <c r="J36" s="238"/>
      <c r="K36" s="238"/>
      <c r="L36" s="238"/>
      <c r="M36" s="238"/>
      <c r="N36" s="238"/>
      <c r="O36" s="238"/>
      <c r="P36" s="238"/>
      <c r="Q36" s="238"/>
      <c r="R36" s="238"/>
      <c r="S36" s="238"/>
      <c r="T36" s="238"/>
      <c r="U36" s="238"/>
      <c r="V36" s="238"/>
      <c r="W36" s="238"/>
      <c r="X36" s="238"/>
      <c r="Y36" s="238"/>
      <c r="Z36" s="238"/>
      <c r="AA36" s="238"/>
      <c r="AB36" s="246"/>
    </row>
    <row r="37" spans="1:30" ht="28.9" customHeight="1" thickBot="1">
      <c r="A37" s="233"/>
      <c r="B37" s="234"/>
      <c r="C37" s="204"/>
      <c r="D37" s="16" t="s">
        <v>31</v>
      </c>
      <c r="E37" s="228" t="str">
        <f>IF($A35="","",VLOOKUP($A35,馬匹・選手リスト!$J$5:$AA$24,2,FALSE))</f>
        <v/>
      </c>
      <c r="F37" s="229"/>
      <c r="G37" s="245"/>
      <c r="H37" s="241"/>
      <c r="I37" s="247"/>
      <c r="J37" s="243"/>
      <c r="K37" s="243"/>
      <c r="L37" s="243"/>
      <c r="M37" s="243"/>
      <c r="N37" s="243"/>
      <c r="O37" s="243"/>
      <c r="P37" s="243"/>
      <c r="Q37" s="243"/>
      <c r="R37" s="243"/>
      <c r="S37" s="243"/>
      <c r="T37" s="243"/>
      <c r="U37" s="243"/>
      <c r="V37" s="243"/>
      <c r="W37" s="243"/>
      <c r="X37" s="243"/>
      <c r="Y37" s="243"/>
      <c r="Z37" s="243"/>
      <c r="AA37" s="243"/>
      <c r="AB37" s="249"/>
    </row>
    <row r="38" spans="1:30" ht="28.9" customHeight="1">
      <c r="A38" s="233"/>
      <c r="B38" s="234"/>
      <c r="C38" s="201">
        <v>10</v>
      </c>
      <c r="D38" s="15" t="s">
        <v>11</v>
      </c>
      <c r="E38" s="221" t="str">
        <f>IF($A38="","",VLOOKUP($A38,馬匹・選手リスト!$J$5:$AA$24,3,FALSE))</f>
        <v/>
      </c>
      <c r="F38" s="222"/>
      <c r="G38" s="230"/>
      <c r="H38" s="239" t="s">
        <v>30</v>
      </c>
      <c r="I38" s="232"/>
      <c r="J38" s="223"/>
      <c r="K38" s="223"/>
      <c r="L38" s="223"/>
      <c r="M38" s="223"/>
      <c r="N38" s="223"/>
      <c r="O38" s="223"/>
      <c r="P38" s="223"/>
      <c r="Q38" s="223"/>
      <c r="R38" s="223"/>
      <c r="S38" s="223"/>
      <c r="T38" s="223"/>
      <c r="U38" s="223"/>
      <c r="V38" s="223"/>
      <c r="W38" s="223"/>
      <c r="X38" s="223"/>
      <c r="Y38" s="223"/>
      <c r="Z38" s="223"/>
      <c r="AA38" s="223"/>
      <c r="AB38" s="224"/>
    </row>
    <row r="39" spans="1:30" ht="28.9" customHeight="1">
      <c r="A39" s="233"/>
      <c r="B39" s="234"/>
      <c r="C39" s="201"/>
      <c r="D39" s="225"/>
      <c r="E39" s="226"/>
      <c r="F39" s="227"/>
      <c r="G39" s="230"/>
      <c r="H39" s="240"/>
      <c r="I39" s="242"/>
      <c r="J39" s="238"/>
      <c r="K39" s="238"/>
      <c r="L39" s="238"/>
      <c r="M39" s="238"/>
      <c r="N39" s="238"/>
      <c r="O39" s="238"/>
      <c r="P39" s="238"/>
      <c r="Q39" s="238"/>
      <c r="R39" s="238"/>
      <c r="S39" s="238"/>
      <c r="T39" s="238"/>
      <c r="U39" s="238"/>
      <c r="V39" s="238"/>
      <c r="W39" s="238"/>
      <c r="X39" s="238"/>
      <c r="Y39" s="238"/>
      <c r="Z39" s="238"/>
      <c r="AA39" s="238"/>
      <c r="AB39" s="246"/>
    </row>
    <row r="40" spans="1:30" ht="28.9" customHeight="1" thickBot="1">
      <c r="A40" s="233"/>
      <c r="B40" s="234"/>
      <c r="C40" s="202"/>
      <c r="D40" s="16" t="s">
        <v>31</v>
      </c>
      <c r="E40" s="228" t="str">
        <f>IF($A38="","",VLOOKUP($A38,馬匹・選手リスト!$J$5:$AA$24,2,FALSE))</f>
        <v/>
      </c>
      <c r="F40" s="229"/>
      <c r="G40" s="231"/>
      <c r="H40" s="241"/>
      <c r="I40" s="247"/>
      <c r="J40" s="243"/>
      <c r="K40" s="243"/>
      <c r="L40" s="243"/>
      <c r="M40" s="243"/>
      <c r="N40" s="243"/>
      <c r="O40" s="243"/>
      <c r="P40" s="243"/>
      <c r="Q40" s="243"/>
      <c r="R40" s="243"/>
      <c r="S40" s="243"/>
      <c r="T40" s="243"/>
      <c r="U40" s="243"/>
      <c r="V40" s="243"/>
      <c r="W40" s="243"/>
      <c r="X40" s="243"/>
      <c r="Y40" s="243"/>
      <c r="Z40" s="243"/>
      <c r="AA40" s="243"/>
      <c r="AB40" s="249"/>
    </row>
    <row r="41" spans="1:30" ht="28.9" customHeight="1">
      <c r="AC41" s="19"/>
      <c r="AD41" s="19"/>
    </row>
    <row r="42" spans="1:30" ht="28.9" customHeight="1">
      <c r="AA42" s="19"/>
      <c r="AB42" s="19"/>
      <c r="AC42" s="19"/>
      <c r="AD42" s="19"/>
    </row>
    <row r="43" spans="1:30" ht="28.9" customHeight="1">
      <c r="AA43" s="19"/>
      <c r="AB43" s="19"/>
    </row>
    <row r="44" spans="1:30" ht="28.9" customHeight="1">
      <c r="T44" s="6"/>
      <c r="AA44" s="19"/>
      <c r="AB44" s="19"/>
    </row>
    <row r="45" spans="1:30" ht="28.9" customHeight="1">
      <c r="AA45" s="19"/>
      <c r="AB45" s="19"/>
    </row>
  </sheetData>
  <mergeCells count="427">
    <mergeCell ref="W37:X37"/>
    <mergeCell ref="Y37:Z37"/>
    <mergeCell ref="AA37:AB37"/>
    <mergeCell ref="W39:X39"/>
    <mergeCell ref="Y39:Z39"/>
    <mergeCell ref="AA39:AB39"/>
    <mergeCell ref="I40:J40"/>
    <mergeCell ref="K40:L40"/>
    <mergeCell ref="M40:N40"/>
    <mergeCell ref="O40:P40"/>
    <mergeCell ref="Q40:R40"/>
    <mergeCell ref="S40:T40"/>
    <mergeCell ref="U40:V40"/>
    <mergeCell ref="W40:X40"/>
    <mergeCell ref="Y40:Z40"/>
    <mergeCell ref="AA40:AB40"/>
    <mergeCell ref="S38:T38"/>
    <mergeCell ref="AA33:AB33"/>
    <mergeCell ref="I34:J34"/>
    <mergeCell ref="K34:L34"/>
    <mergeCell ref="M34:N34"/>
    <mergeCell ref="O34:P34"/>
    <mergeCell ref="Q34:R34"/>
    <mergeCell ref="S34:T34"/>
    <mergeCell ref="U34:V34"/>
    <mergeCell ref="W34:X34"/>
    <mergeCell ref="Y34:Z34"/>
    <mergeCell ref="AA34:AB34"/>
    <mergeCell ref="AA28:AB28"/>
    <mergeCell ref="H29:H31"/>
    <mergeCell ref="I30:J30"/>
    <mergeCell ref="K30:L30"/>
    <mergeCell ref="M30:N30"/>
    <mergeCell ref="O30:P30"/>
    <mergeCell ref="Q30:R30"/>
    <mergeCell ref="S30:T30"/>
    <mergeCell ref="U30:V30"/>
    <mergeCell ref="W30:X30"/>
    <mergeCell ref="Y30:Z30"/>
    <mergeCell ref="AA30:AB30"/>
    <mergeCell ref="I31:J31"/>
    <mergeCell ref="K31:L31"/>
    <mergeCell ref="M31:N31"/>
    <mergeCell ref="O31:P31"/>
    <mergeCell ref="Q31:R31"/>
    <mergeCell ref="S31:T31"/>
    <mergeCell ref="U31:V31"/>
    <mergeCell ref="W31:X31"/>
    <mergeCell ref="Y31:Z31"/>
    <mergeCell ref="AA31:AB31"/>
    <mergeCell ref="I28:J28"/>
    <mergeCell ref="K28:L28"/>
    <mergeCell ref="M28:N28"/>
    <mergeCell ref="O28:P28"/>
    <mergeCell ref="Q28:R28"/>
    <mergeCell ref="S28:T28"/>
    <mergeCell ref="U28:V28"/>
    <mergeCell ref="W28:X28"/>
    <mergeCell ref="Y28:Z28"/>
    <mergeCell ref="M24:N24"/>
    <mergeCell ref="O24:P24"/>
    <mergeCell ref="Q24:R24"/>
    <mergeCell ref="S24:T24"/>
    <mergeCell ref="U24:V24"/>
    <mergeCell ref="W24:X24"/>
    <mergeCell ref="Y24:Z24"/>
    <mergeCell ref="O26:P26"/>
    <mergeCell ref="Y27:Z27"/>
    <mergeCell ref="AA24:AB24"/>
    <mergeCell ref="I25:J25"/>
    <mergeCell ref="K25:L25"/>
    <mergeCell ref="M25:N25"/>
    <mergeCell ref="O25:P25"/>
    <mergeCell ref="Q25:R25"/>
    <mergeCell ref="S25:T25"/>
    <mergeCell ref="U25:V25"/>
    <mergeCell ref="W25:X25"/>
    <mergeCell ref="Y25:Z25"/>
    <mergeCell ref="AA25:AB25"/>
    <mergeCell ref="U21:V21"/>
    <mergeCell ref="W21:X21"/>
    <mergeCell ref="Y21:Z21"/>
    <mergeCell ref="AA21:AB21"/>
    <mergeCell ref="I22:J22"/>
    <mergeCell ref="K22:L22"/>
    <mergeCell ref="M22:N22"/>
    <mergeCell ref="O22:P22"/>
    <mergeCell ref="Q22:R22"/>
    <mergeCell ref="S22:T22"/>
    <mergeCell ref="U22:V22"/>
    <mergeCell ref="W22:X22"/>
    <mergeCell ref="Y22:Z22"/>
    <mergeCell ref="AA22:AB22"/>
    <mergeCell ref="Y15:Z15"/>
    <mergeCell ref="AA15:AB15"/>
    <mergeCell ref="I16:J16"/>
    <mergeCell ref="K16:L16"/>
    <mergeCell ref="M16:N16"/>
    <mergeCell ref="O16:P16"/>
    <mergeCell ref="Q16:R16"/>
    <mergeCell ref="S16:T16"/>
    <mergeCell ref="U16:V16"/>
    <mergeCell ref="W16:X16"/>
    <mergeCell ref="Y16:Z16"/>
    <mergeCell ref="AA16:AB16"/>
    <mergeCell ref="Z3:AB3"/>
    <mergeCell ref="E10:F10"/>
    <mergeCell ref="M8:N8"/>
    <mergeCell ref="C1:Q1"/>
    <mergeCell ref="S1:T1"/>
    <mergeCell ref="U1:AB1"/>
    <mergeCell ref="S2:T2"/>
    <mergeCell ref="U2:AB2"/>
    <mergeCell ref="C2:Q2"/>
    <mergeCell ref="S3:T3"/>
    <mergeCell ref="U3:X3"/>
    <mergeCell ref="H3:I3"/>
    <mergeCell ref="K3:L3"/>
    <mergeCell ref="P3:Q3"/>
    <mergeCell ref="H7:AB7"/>
    <mergeCell ref="Y8:Z8"/>
    <mergeCell ref="AA8:AB8"/>
    <mergeCell ref="O8:P8"/>
    <mergeCell ref="Q8:R8"/>
    <mergeCell ref="C11:C13"/>
    <mergeCell ref="E11:F11"/>
    <mergeCell ref="G11:G13"/>
    <mergeCell ref="I11:J11"/>
    <mergeCell ref="K11:L11"/>
    <mergeCell ref="M11:N11"/>
    <mergeCell ref="D7:F7"/>
    <mergeCell ref="C8:C10"/>
    <mergeCell ref="E8:F8"/>
    <mergeCell ref="G8:G10"/>
    <mergeCell ref="I8:J8"/>
    <mergeCell ref="K8:L8"/>
    <mergeCell ref="D9:F9"/>
    <mergeCell ref="K13:L13"/>
    <mergeCell ref="M13:N13"/>
    <mergeCell ref="S8:T8"/>
    <mergeCell ref="U8:V8"/>
    <mergeCell ref="W8:X8"/>
    <mergeCell ref="E13:F13"/>
    <mergeCell ref="O11:P11"/>
    <mergeCell ref="Q11:R11"/>
    <mergeCell ref="S11:T11"/>
    <mergeCell ref="U11:V11"/>
    <mergeCell ref="W11:X11"/>
    <mergeCell ref="O13:P13"/>
    <mergeCell ref="Q13:R13"/>
    <mergeCell ref="S13:T13"/>
    <mergeCell ref="U13:V13"/>
    <mergeCell ref="W13:X13"/>
    <mergeCell ref="H8:H10"/>
    <mergeCell ref="I9:J9"/>
    <mergeCell ref="K9:L9"/>
    <mergeCell ref="M9:N9"/>
    <mergeCell ref="O9:P9"/>
    <mergeCell ref="Q9:R9"/>
    <mergeCell ref="S9:T9"/>
    <mergeCell ref="U9:V9"/>
    <mergeCell ref="W9:X9"/>
    <mergeCell ref="Y11:Z11"/>
    <mergeCell ref="AA11:AB11"/>
    <mergeCell ref="D12:F12"/>
    <mergeCell ref="H11:H13"/>
    <mergeCell ref="I12:J12"/>
    <mergeCell ref="K12:L12"/>
    <mergeCell ref="M12:N12"/>
    <mergeCell ref="O12:P12"/>
    <mergeCell ref="Q12:R12"/>
    <mergeCell ref="S12:T12"/>
    <mergeCell ref="U12:V12"/>
    <mergeCell ref="W12:X12"/>
    <mergeCell ref="Y12:Z12"/>
    <mergeCell ref="AA12:AB12"/>
    <mergeCell ref="I13:J13"/>
    <mergeCell ref="Y13:Z13"/>
    <mergeCell ref="AA13:AB13"/>
    <mergeCell ref="C14:C16"/>
    <mergeCell ref="E14:F14"/>
    <mergeCell ref="G14:G16"/>
    <mergeCell ref="AA14:AB14"/>
    <mergeCell ref="D15:F15"/>
    <mergeCell ref="E16:F16"/>
    <mergeCell ref="O14:P14"/>
    <mergeCell ref="I14:J14"/>
    <mergeCell ref="K14:L14"/>
    <mergeCell ref="M14:N14"/>
    <mergeCell ref="Q14:R14"/>
    <mergeCell ref="S14:T14"/>
    <mergeCell ref="U14:V14"/>
    <mergeCell ref="W14:X14"/>
    <mergeCell ref="Y14:Z14"/>
    <mergeCell ref="H14:H16"/>
    <mergeCell ref="I15:J15"/>
    <mergeCell ref="K15:L15"/>
    <mergeCell ref="M15:N15"/>
    <mergeCell ref="O15:P15"/>
    <mergeCell ref="Q15:R15"/>
    <mergeCell ref="S15:T15"/>
    <mergeCell ref="U15:V15"/>
    <mergeCell ref="W15:X15"/>
    <mergeCell ref="C17:C19"/>
    <mergeCell ref="E17:F17"/>
    <mergeCell ref="G17:G19"/>
    <mergeCell ref="I17:J17"/>
    <mergeCell ref="K17:L17"/>
    <mergeCell ref="M17:N17"/>
    <mergeCell ref="O17:P17"/>
    <mergeCell ref="Q17:R17"/>
    <mergeCell ref="S17:T17"/>
    <mergeCell ref="H17:H19"/>
    <mergeCell ref="I18:J18"/>
    <mergeCell ref="K18:L18"/>
    <mergeCell ref="M18:N18"/>
    <mergeCell ref="O18:P18"/>
    <mergeCell ref="Q18:R18"/>
    <mergeCell ref="S18:T18"/>
    <mergeCell ref="I19:J19"/>
    <mergeCell ref="K19:L19"/>
    <mergeCell ref="M19:N19"/>
    <mergeCell ref="O19:P19"/>
    <mergeCell ref="Q19:R19"/>
    <mergeCell ref="S19:T19"/>
    <mergeCell ref="U17:V17"/>
    <mergeCell ref="W17:X17"/>
    <mergeCell ref="Y17:Z17"/>
    <mergeCell ref="M20:N20"/>
    <mergeCell ref="AA17:AB17"/>
    <mergeCell ref="D18:F18"/>
    <mergeCell ref="E19:F19"/>
    <mergeCell ref="Q20:R20"/>
    <mergeCell ref="S20:T20"/>
    <mergeCell ref="U20:V20"/>
    <mergeCell ref="W20:X20"/>
    <mergeCell ref="Y20:Z20"/>
    <mergeCell ref="AA20:AB20"/>
    <mergeCell ref="U18:V18"/>
    <mergeCell ref="W18:X18"/>
    <mergeCell ref="Y18:Z18"/>
    <mergeCell ref="AA18:AB18"/>
    <mergeCell ref="U19:V19"/>
    <mergeCell ref="W19:X19"/>
    <mergeCell ref="Y19:Z19"/>
    <mergeCell ref="AA19:AB19"/>
    <mergeCell ref="M23:N23"/>
    <mergeCell ref="O23:P23"/>
    <mergeCell ref="Q23:R23"/>
    <mergeCell ref="S23:T23"/>
    <mergeCell ref="C20:C22"/>
    <mergeCell ref="E20:F20"/>
    <mergeCell ref="G20:G22"/>
    <mergeCell ref="I20:J20"/>
    <mergeCell ref="K20:L20"/>
    <mergeCell ref="D21:F21"/>
    <mergeCell ref="H20:H22"/>
    <mergeCell ref="I21:J21"/>
    <mergeCell ref="K21:L21"/>
    <mergeCell ref="M21:N21"/>
    <mergeCell ref="O21:P21"/>
    <mergeCell ref="Q21:R21"/>
    <mergeCell ref="S21:T21"/>
    <mergeCell ref="H23:H25"/>
    <mergeCell ref="I24:J24"/>
    <mergeCell ref="K24:L24"/>
    <mergeCell ref="E22:F22"/>
    <mergeCell ref="O20:P20"/>
    <mergeCell ref="C29:C31"/>
    <mergeCell ref="U23:V23"/>
    <mergeCell ref="W23:X23"/>
    <mergeCell ref="Y23:Z23"/>
    <mergeCell ref="M26:N26"/>
    <mergeCell ref="AA23:AB23"/>
    <mergeCell ref="D24:F24"/>
    <mergeCell ref="E25:F25"/>
    <mergeCell ref="Q26:R26"/>
    <mergeCell ref="S26:T26"/>
    <mergeCell ref="U26:V26"/>
    <mergeCell ref="W26:X26"/>
    <mergeCell ref="Y26:Z26"/>
    <mergeCell ref="C23:C25"/>
    <mergeCell ref="E23:F23"/>
    <mergeCell ref="G23:G25"/>
    <mergeCell ref="I23:J23"/>
    <mergeCell ref="K23:L23"/>
    <mergeCell ref="G26:G28"/>
    <mergeCell ref="I26:J26"/>
    <mergeCell ref="K26:L26"/>
    <mergeCell ref="AA26:AB26"/>
    <mergeCell ref="D27:F27"/>
    <mergeCell ref="E28:F28"/>
    <mergeCell ref="AA27:AB27"/>
    <mergeCell ref="W29:X29"/>
    <mergeCell ref="Y29:Z29"/>
    <mergeCell ref="AA29:AB29"/>
    <mergeCell ref="D30:F30"/>
    <mergeCell ref="E31:F31"/>
    <mergeCell ref="E29:F29"/>
    <mergeCell ref="G29:G31"/>
    <mergeCell ref="I29:J29"/>
    <mergeCell ref="K29:L29"/>
    <mergeCell ref="M29:N29"/>
    <mergeCell ref="O29:P29"/>
    <mergeCell ref="Q29:R29"/>
    <mergeCell ref="S29:T29"/>
    <mergeCell ref="U29:V29"/>
    <mergeCell ref="H26:H28"/>
    <mergeCell ref="I27:J27"/>
    <mergeCell ref="K27:L27"/>
    <mergeCell ref="M27:N27"/>
    <mergeCell ref="O27:P27"/>
    <mergeCell ref="Q27:R27"/>
    <mergeCell ref="S27:T27"/>
    <mergeCell ref="U27:V27"/>
    <mergeCell ref="W27:X27"/>
    <mergeCell ref="U32:V32"/>
    <mergeCell ref="W32:X32"/>
    <mergeCell ref="Y32:Z32"/>
    <mergeCell ref="AA32:AB32"/>
    <mergeCell ref="D33:F33"/>
    <mergeCell ref="E34:F34"/>
    <mergeCell ref="E32:F32"/>
    <mergeCell ref="G32:G34"/>
    <mergeCell ref="I32:J32"/>
    <mergeCell ref="K32:L32"/>
    <mergeCell ref="M32:N32"/>
    <mergeCell ref="O32:P32"/>
    <mergeCell ref="Q32:R32"/>
    <mergeCell ref="S32:T32"/>
    <mergeCell ref="H32:H34"/>
    <mergeCell ref="I33:J33"/>
    <mergeCell ref="K33:L33"/>
    <mergeCell ref="M33:N33"/>
    <mergeCell ref="O33:P33"/>
    <mergeCell ref="Q33:R33"/>
    <mergeCell ref="S33:T33"/>
    <mergeCell ref="U33:V33"/>
    <mergeCell ref="W33:X33"/>
    <mergeCell ref="Y33:Z33"/>
    <mergeCell ref="W35:X35"/>
    <mergeCell ref="Y35:Z35"/>
    <mergeCell ref="AA35:AB35"/>
    <mergeCell ref="D36:F36"/>
    <mergeCell ref="E37:F37"/>
    <mergeCell ref="E35:F35"/>
    <mergeCell ref="G35:G37"/>
    <mergeCell ref="I35:J35"/>
    <mergeCell ref="K35:L35"/>
    <mergeCell ref="M35:N35"/>
    <mergeCell ref="O35:P35"/>
    <mergeCell ref="Q35:R35"/>
    <mergeCell ref="S35:T35"/>
    <mergeCell ref="H35:H37"/>
    <mergeCell ref="I36:J36"/>
    <mergeCell ref="K36:L36"/>
    <mergeCell ref="M36:N36"/>
    <mergeCell ref="O36:P36"/>
    <mergeCell ref="W36:X36"/>
    <mergeCell ref="Y36:Z36"/>
    <mergeCell ref="AA36:AB36"/>
    <mergeCell ref="I37:J37"/>
    <mergeCell ref="K37:L37"/>
    <mergeCell ref="M37:N37"/>
    <mergeCell ref="U35:V35"/>
    <mergeCell ref="Q36:R36"/>
    <mergeCell ref="S36:T36"/>
    <mergeCell ref="U36:V36"/>
    <mergeCell ref="H38:H40"/>
    <mergeCell ref="I39:J39"/>
    <mergeCell ref="K39:L39"/>
    <mergeCell ref="M39:N39"/>
    <mergeCell ref="O39:P39"/>
    <mergeCell ref="Q39:R39"/>
    <mergeCell ref="S39:T39"/>
    <mergeCell ref="U39:V39"/>
    <mergeCell ref="O37:P37"/>
    <mergeCell ref="Q37:R37"/>
    <mergeCell ref="S37:T37"/>
    <mergeCell ref="U37:V37"/>
    <mergeCell ref="A38:B40"/>
    <mergeCell ref="A8:B10"/>
    <mergeCell ref="A11:B13"/>
    <mergeCell ref="A14:B16"/>
    <mergeCell ref="A17:B19"/>
    <mergeCell ref="A20:B22"/>
    <mergeCell ref="A23:B25"/>
    <mergeCell ref="A26:B28"/>
    <mergeCell ref="A29:B31"/>
    <mergeCell ref="A32:B34"/>
    <mergeCell ref="A35:B37"/>
    <mergeCell ref="C38:C40"/>
    <mergeCell ref="C35:C37"/>
    <mergeCell ref="C32:C34"/>
    <mergeCell ref="C5:D5"/>
    <mergeCell ref="E5:F5"/>
    <mergeCell ref="H5:K5"/>
    <mergeCell ref="L5:AB6"/>
    <mergeCell ref="C6:D6"/>
    <mergeCell ref="E6:K6"/>
    <mergeCell ref="C26:C28"/>
    <mergeCell ref="E26:F26"/>
    <mergeCell ref="U38:V38"/>
    <mergeCell ref="W38:X38"/>
    <mergeCell ref="Y38:Z38"/>
    <mergeCell ref="AA38:AB38"/>
    <mergeCell ref="D39:F39"/>
    <mergeCell ref="E40:F40"/>
    <mergeCell ref="E38:F38"/>
    <mergeCell ref="G38:G40"/>
    <mergeCell ref="I38:J38"/>
    <mergeCell ref="K38:L38"/>
    <mergeCell ref="M38:N38"/>
    <mergeCell ref="O38:P38"/>
    <mergeCell ref="Q38:R38"/>
    <mergeCell ref="Y9:Z9"/>
    <mergeCell ref="AA9:AB9"/>
    <mergeCell ref="I10:J10"/>
    <mergeCell ref="K10:L10"/>
    <mergeCell ref="M10:N10"/>
    <mergeCell ref="O10:P10"/>
    <mergeCell ref="Q10:R10"/>
    <mergeCell ref="S10:T10"/>
    <mergeCell ref="U10:V10"/>
    <mergeCell ref="W10:X10"/>
    <mergeCell ref="Y10:Z10"/>
    <mergeCell ref="AA10:AB10"/>
  </mergeCells>
  <phoneticPr fontId="3"/>
  <pageMargins left="0.79000000000000015" right="0.25" top="0.35685039370078742" bottom="0.35685039370078742" header="0.30000000000000004" footer="0.30000000000000004"/>
  <pageSetup paperSize="9" scale="4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C5E7B6-95BC-4CB3-9CAB-BF2D6D63C33F}">
  <sheetPr>
    <tabColor rgb="FFFFC000"/>
    <pageSetUpPr fitToPage="1"/>
  </sheetPr>
  <dimension ref="A1:K38"/>
  <sheetViews>
    <sheetView view="pageBreakPreview" zoomScaleNormal="100" zoomScaleSheetLayoutView="100" workbookViewId="0">
      <selection sqref="A1:K1"/>
    </sheetView>
  </sheetViews>
  <sheetFormatPr defaultColWidth="6.625" defaultRowHeight="13.5"/>
  <cols>
    <col min="1" max="3" width="6.625" style="77"/>
    <col min="4" max="4" width="10.125" style="77" hidden="1" customWidth="1"/>
    <col min="5" max="5" width="11.625" style="77" hidden="1" customWidth="1"/>
    <col min="6" max="6" width="26.25" style="77" customWidth="1"/>
    <col min="7" max="7" width="18.75" style="77" customWidth="1"/>
    <col min="8" max="8" width="18.25" style="77" customWidth="1"/>
    <col min="9" max="9" width="10" style="77" customWidth="1"/>
    <col min="10" max="10" width="33.75" style="77" customWidth="1"/>
    <col min="11" max="11" width="12.5" style="77" customWidth="1"/>
    <col min="12" max="16384" width="6.625" style="77"/>
  </cols>
  <sheetData>
    <row r="1" spans="1:11" ht="41.25" customHeight="1">
      <c r="A1" s="290" t="s">
        <v>273</v>
      </c>
      <c r="B1" s="290"/>
      <c r="C1" s="290"/>
      <c r="D1" s="290"/>
      <c r="E1" s="290"/>
      <c r="F1" s="290"/>
      <c r="G1" s="290"/>
      <c r="H1" s="290"/>
      <c r="I1" s="290"/>
      <c r="J1" s="290"/>
      <c r="K1" s="290"/>
    </row>
    <row r="2" spans="1:11" ht="12.75" customHeight="1">
      <c r="A2" s="98"/>
      <c r="B2" s="98"/>
      <c r="C2" s="98"/>
      <c r="D2" s="98"/>
      <c r="E2" s="98"/>
      <c r="F2" s="98"/>
      <c r="G2" s="98"/>
      <c r="H2" s="98"/>
      <c r="I2" s="98"/>
      <c r="J2" s="98"/>
      <c r="K2" s="98"/>
    </row>
    <row r="3" spans="1:11" ht="19.5" customHeight="1" thickBot="1">
      <c r="F3" s="78"/>
      <c r="G3" s="291" t="s">
        <v>43</v>
      </c>
      <c r="H3" s="291"/>
      <c r="J3" s="90" t="s">
        <v>127</v>
      </c>
      <c r="K3" s="88"/>
    </row>
    <row r="4" spans="1:11" ht="31.5" customHeight="1" thickBot="1">
      <c r="A4" s="286" t="s">
        <v>174</v>
      </c>
      <c r="B4" s="287"/>
      <c r="C4" s="288"/>
      <c r="F4" s="99"/>
      <c r="G4" s="289" t="str">
        <f>IF(参加団体情報!$B$3="","",参加団体情報!$B$3)</f>
        <v/>
      </c>
      <c r="H4" s="289"/>
      <c r="J4" s="79">
        <f>SUM(K7:K36)</f>
        <v>0</v>
      </c>
      <c r="K4" s="91" t="s">
        <v>128</v>
      </c>
    </row>
    <row r="5" spans="1:11" ht="9.75" customHeight="1">
      <c r="J5" s="80"/>
    </row>
    <row r="6" spans="1:11" s="84" customFormat="1" ht="41.25" customHeight="1">
      <c r="A6" s="61" t="s">
        <v>39</v>
      </c>
      <c r="B6" s="61" t="s">
        <v>44</v>
      </c>
      <c r="C6" s="61" t="s">
        <v>115</v>
      </c>
      <c r="D6" s="61" t="s">
        <v>85</v>
      </c>
      <c r="E6" s="61" t="s">
        <v>64</v>
      </c>
      <c r="F6" s="81" t="s">
        <v>114</v>
      </c>
      <c r="G6" s="82" t="s">
        <v>36</v>
      </c>
      <c r="H6" s="81" t="s">
        <v>37</v>
      </c>
      <c r="I6" s="83" t="s">
        <v>137</v>
      </c>
      <c r="J6" s="105" t="s">
        <v>265</v>
      </c>
      <c r="K6" s="81" t="s">
        <v>126</v>
      </c>
    </row>
    <row r="7" spans="1:11" s="84" customFormat="1" ht="33" customHeight="1">
      <c r="A7" s="123"/>
      <c r="B7" s="123"/>
      <c r="C7" s="123"/>
      <c r="D7" s="124" t="str">
        <f>IF($A7="","",VLOOKUP($A7,馬匹・選手リスト!$A$4:$I$24,8,FALSE))</f>
        <v/>
      </c>
      <c r="E7" s="124" t="str">
        <f>IF($B7="","",VLOOKUP($B7,馬匹・選手リスト!$J$4:$IAA24,18,FALSE))</f>
        <v/>
      </c>
      <c r="F7" s="104" t="str">
        <f>IF($C7="","",VLOOKUP($C7,集計表・競技情報!$H$4:$J$25,2,FALSE))</f>
        <v/>
      </c>
      <c r="G7" s="85" t="str">
        <f>IF($A7="","",VLOOKUP($A7,馬匹・選手リスト!$A$4:$I$24,3,FALSE))</f>
        <v/>
      </c>
      <c r="H7" s="86" t="str">
        <f>IF($B7="","",VLOOKUP($B7,馬匹・選手リスト!$J$4:$IAA24,3,FALSE))</f>
        <v/>
      </c>
      <c r="I7" s="125" t="str">
        <f>IF($B7="","",VLOOKUP($B7,馬匹・選手リスト!$J$4:$IAA24,4,FALSE))</f>
        <v/>
      </c>
      <c r="J7" s="102"/>
      <c r="K7" s="126" t="str">
        <f>IF($C7="","",VLOOKUP($C7,集計表・競技情報!$H$4:$J$25,3,FALSE))</f>
        <v/>
      </c>
    </row>
    <row r="8" spans="1:11" s="84" customFormat="1" ht="33" customHeight="1">
      <c r="A8" s="103"/>
      <c r="B8" s="103"/>
      <c r="C8" s="103"/>
      <c r="D8" s="124" t="str">
        <f>IF($A8="","",VLOOKUP($A8,馬匹・選手リスト!$A$4:$I$24,8,FALSE))</f>
        <v/>
      </c>
      <c r="E8" s="124" t="str">
        <f>IF($B8="","",VLOOKUP($B8,馬匹・選手リスト!$J$4:$IAA25,18,FALSE))</f>
        <v/>
      </c>
      <c r="F8" s="104" t="str">
        <f>IF($C8="","",VLOOKUP($C8,集計表・競技情報!$H$4:$J$25,2,FALSE))</f>
        <v/>
      </c>
      <c r="G8" s="85" t="str">
        <f>IF($A8="","",VLOOKUP($A8,馬匹・選手リスト!$A$4:$I$24,3,FALSE))</f>
        <v/>
      </c>
      <c r="H8" s="86" t="str">
        <f>IF($B8="","",VLOOKUP($B8,馬匹・選手リスト!$J$4:$IAA25,3,FALSE))</f>
        <v/>
      </c>
      <c r="I8" s="125" t="str">
        <f>IF($B8="","",VLOOKUP($B8,馬匹・選手リスト!$J$4:$IAA25,4,FALSE))</f>
        <v/>
      </c>
      <c r="J8" s="102"/>
      <c r="K8" s="126" t="str">
        <f>IF($C8="","",VLOOKUP($C8,集計表・競技情報!$H$4:$J$25,3,FALSE))</f>
        <v/>
      </c>
    </row>
    <row r="9" spans="1:11" s="84" customFormat="1" ht="33" customHeight="1">
      <c r="A9" s="103"/>
      <c r="B9" s="103"/>
      <c r="C9" s="103"/>
      <c r="D9" s="124" t="str">
        <f>IF($A9="","",VLOOKUP($A9,馬匹・選手リスト!$A$4:$I$24,8,FALSE))</f>
        <v/>
      </c>
      <c r="E9" s="124" t="str">
        <f>IF($B9="","",VLOOKUP($B9,馬匹・選手リスト!$J$4:$IAA26,18,FALSE))</f>
        <v/>
      </c>
      <c r="F9" s="104" t="str">
        <f>IF($C9="","",VLOOKUP($C9,集計表・競技情報!$H$4:$J$25,2,FALSE))</f>
        <v/>
      </c>
      <c r="G9" s="85" t="str">
        <f>IF($A9="","",VLOOKUP($A9,馬匹・選手リスト!$A$4:$I$24,3,FALSE))</f>
        <v/>
      </c>
      <c r="H9" s="86" t="str">
        <f>IF($B9="","",VLOOKUP($B9,馬匹・選手リスト!$J$4:$IAA26,3,FALSE))</f>
        <v/>
      </c>
      <c r="I9" s="125" t="str">
        <f>IF($B9="","",VLOOKUP($B9,馬匹・選手リスト!$J$4:$IAA26,4,FALSE))</f>
        <v/>
      </c>
      <c r="J9" s="102"/>
      <c r="K9" s="126" t="str">
        <f>IF($C9="","",VLOOKUP($C9,集計表・競技情報!$H$4:$J$25,3,FALSE))</f>
        <v/>
      </c>
    </row>
    <row r="10" spans="1:11" s="84" customFormat="1" ht="33" customHeight="1">
      <c r="A10" s="103"/>
      <c r="B10" s="103"/>
      <c r="C10" s="103"/>
      <c r="D10" s="124" t="str">
        <f>IF($A10="","",VLOOKUP($A10,馬匹・選手リスト!$A$4:$I$24,8,FALSE))</f>
        <v/>
      </c>
      <c r="E10" s="124" t="str">
        <f>IF($B10="","",VLOOKUP($B10,馬匹・選手リスト!$J$4:$IAA27,18,FALSE))</f>
        <v/>
      </c>
      <c r="F10" s="104" t="str">
        <f>IF($C10="","",VLOOKUP($C10,集計表・競技情報!$H$4:$J$25,2,FALSE))</f>
        <v/>
      </c>
      <c r="G10" s="85" t="str">
        <f>IF($A10="","",VLOOKUP($A10,馬匹・選手リスト!$A$4:$I$24,3,FALSE))</f>
        <v/>
      </c>
      <c r="H10" s="86" t="str">
        <f>IF($B10="","",VLOOKUP($B10,馬匹・選手リスト!$J$4:$IAA27,3,FALSE))</f>
        <v/>
      </c>
      <c r="I10" s="125" t="str">
        <f>IF($B10="","",VLOOKUP($B10,馬匹・選手リスト!$J$4:$IAA27,4,FALSE))</f>
        <v/>
      </c>
      <c r="J10" s="102"/>
      <c r="K10" s="126" t="str">
        <f>IF($C10="","",VLOOKUP($C10,集計表・競技情報!$H$4:$J$25,3,FALSE))</f>
        <v/>
      </c>
    </row>
    <row r="11" spans="1:11" s="84" customFormat="1" ht="33" customHeight="1">
      <c r="A11" s="103"/>
      <c r="B11" s="103"/>
      <c r="C11" s="103"/>
      <c r="D11" s="124" t="str">
        <f>IF($A11="","",VLOOKUP($A11,馬匹・選手リスト!$A$4:$I$24,8,FALSE))</f>
        <v/>
      </c>
      <c r="E11" s="124" t="str">
        <f>IF($B11="","",VLOOKUP($B11,馬匹・選手リスト!$J$4:$IAA28,18,FALSE))</f>
        <v/>
      </c>
      <c r="F11" s="104" t="str">
        <f>IF($C11="","",VLOOKUP($C11,集計表・競技情報!$H$4:$J$25,2,FALSE))</f>
        <v/>
      </c>
      <c r="G11" s="85" t="str">
        <f>IF($A11="","",VLOOKUP($A11,馬匹・選手リスト!$A$4:$I$24,3,FALSE))</f>
        <v/>
      </c>
      <c r="H11" s="86" t="str">
        <f>IF($B11="","",VLOOKUP($B11,馬匹・選手リスト!$J$4:$IAA28,3,FALSE))</f>
        <v/>
      </c>
      <c r="I11" s="125" t="str">
        <f>IF($B11="","",VLOOKUP($B11,馬匹・選手リスト!$J$4:$IAA28,4,FALSE))</f>
        <v/>
      </c>
      <c r="J11" s="102"/>
      <c r="K11" s="126" t="str">
        <f>IF($C11="","",VLOOKUP($C11,集計表・競技情報!$H$4:$J$25,3,FALSE))</f>
        <v/>
      </c>
    </row>
    <row r="12" spans="1:11" s="84" customFormat="1" ht="33" customHeight="1">
      <c r="A12" s="103"/>
      <c r="B12" s="103"/>
      <c r="C12" s="103"/>
      <c r="D12" s="124" t="str">
        <f>IF($A12="","",VLOOKUP($A12,馬匹・選手リスト!$A$4:$I$24,8,FALSE))</f>
        <v/>
      </c>
      <c r="E12" s="124" t="str">
        <f>IF($B12="","",VLOOKUP($B12,馬匹・選手リスト!$J$4:$IAA29,18,FALSE))</f>
        <v/>
      </c>
      <c r="F12" s="104" t="str">
        <f>IF($C12="","",VLOOKUP($C12,集計表・競技情報!$H$4:$J$25,2,FALSE))</f>
        <v/>
      </c>
      <c r="G12" s="85" t="str">
        <f>IF($A12="","",VLOOKUP($A12,馬匹・選手リスト!$A$4:$I$24,3,FALSE))</f>
        <v/>
      </c>
      <c r="H12" s="86" t="str">
        <f>IF($B12="","",VLOOKUP($B12,馬匹・選手リスト!$J$4:$IAA29,3,FALSE))</f>
        <v/>
      </c>
      <c r="I12" s="125" t="str">
        <f>IF($B12="","",VLOOKUP($B12,馬匹・選手リスト!$J$4:$IAA29,4,FALSE))</f>
        <v/>
      </c>
      <c r="J12" s="102"/>
      <c r="K12" s="126" t="str">
        <f>IF($C12="","",VLOOKUP($C12,集計表・競技情報!$H$4:$J$25,3,FALSE))</f>
        <v/>
      </c>
    </row>
    <row r="13" spans="1:11" s="84" customFormat="1" ht="33" customHeight="1">
      <c r="A13" s="103"/>
      <c r="B13" s="103"/>
      <c r="C13" s="103"/>
      <c r="D13" s="124" t="str">
        <f>IF($A13="","",VLOOKUP($A13,馬匹・選手リスト!$A$4:$I$24,8,FALSE))</f>
        <v/>
      </c>
      <c r="E13" s="124" t="str">
        <f>IF($B13="","",VLOOKUP($B13,馬匹・選手リスト!$J$4:$IAA30,18,FALSE))</f>
        <v/>
      </c>
      <c r="F13" s="104" t="str">
        <f>IF($C13="","",VLOOKUP($C13,集計表・競技情報!$H$4:$J$25,2,FALSE))</f>
        <v/>
      </c>
      <c r="G13" s="85" t="str">
        <f>IF($A13="","",VLOOKUP($A13,馬匹・選手リスト!$A$4:$I$24,3,FALSE))</f>
        <v/>
      </c>
      <c r="H13" s="86" t="str">
        <f>IF($B13="","",VLOOKUP($B13,馬匹・選手リスト!$J$4:$IAA30,3,FALSE))</f>
        <v/>
      </c>
      <c r="I13" s="125" t="str">
        <f>IF($B13="","",VLOOKUP($B13,馬匹・選手リスト!$J$4:$IAA30,4,FALSE))</f>
        <v/>
      </c>
      <c r="J13" s="102"/>
      <c r="K13" s="126" t="str">
        <f>IF($C13="","",VLOOKUP($C13,集計表・競技情報!$H$4:$J$25,3,FALSE))</f>
        <v/>
      </c>
    </row>
    <row r="14" spans="1:11" s="84" customFormat="1" ht="33" customHeight="1">
      <c r="A14" s="103"/>
      <c r="B14" s="103"/>
      <c r="C14" s="103"/>
      <c r="D14" s="124" t="str">
        <f>IF($A14="","",VLOOKUP($A14,馬匹・選手リスト!$A$4:$I$24,8,FALSE))</f>
        <v/>
      </c>
      <c r="E14" s="124" t="str">
        <f>IF($B14="","",VLOOKUP($B14,馬匹・選手リスト!$J$4:$IAA31,18,FALSE))</f>
        <v/>
      </c>
      <c r="F14" s="104" t="str">
        <f>IF($C14="","",VLOOKUP($C14,集計表・競技情報!$H$4:$J$25,2,FALSE))</f>
        <v/>
      </c>
      <c r="G14" s="85" t="str">
        <f>IF($A14="","",VLOOKUP($A14,馬匹・選手リスト!$A$4:$I$24,3,FALSE))</f>
        <v/>
      </c>
      <c r="H14" s="86" t="str">
        <f>IF($B14="","",VLOOKUP($B14,馬匹・選手リスト!$J$4:$IAA31,3,FALSE))</f>
        <v/>
      </c>
      <c r="I14" s="125" t="str">
        <f>IF($B14="","",VLOOKUP($B14,馬匹・選手リスト!$J$4:$IAA31,4,FALSE))</f>
        <v/>
      </c>
      <c r="J14" s="102"/>
      <c r="K14" s="126" t="str">
        <f>IF($C14="","",VLOOKUP($C14,集計表・競技情報!$H$4:$J$25,3,FALSE))</f>
        <v/>
      </c>
    </row>
    <row r="15" spans="1:11" s="84" customFormat="1" ht="33" customHeight="1">
      <c r="A15" s="103"/>
      <c r="B15" s="103"/>
      <c r="C15" s="103"/>
      <c r="D15" s="124" t="str">
        <f>IF($A15="","",VLOOKUP($A15,馬匹・選手リスト!$A$4:$I$24,8,FALSE))</f>
        <v/>
      </c>
      <c r="E15" s="124" t="str">
        <f>IF($B15="","",VLOOKUP($B15,馬匹・選手リスト!$J$4:$IAA32,18,FALSE))</f>
        <v/>
      </c>
      <c r="F15" s="104" t="str">
        <f>IF($C15="","",VLOOKUP($C15,集計表・競技情報!$H$4:$J$25,2,FALSE))</f>
        <v/>
      </c>
      <c r="G15" s="85" t="str">
        <f>IF($A15="","",VLOOKUP($A15,馬匹・選手リスト!$A$4:$I$24,3,FALSE))</f>
        <v/>
      </c>
      <c r="H15" s="86" t="str">
        <f>IF($B15="","",VLOOKUP($B15,馬匹・選手リスト!$J$4:$IAA32,3,FALSE))</f>
        <v/>
      </c>
      <c r="I15" s="125" t="str">
        <f>IF($B15="","",VLOOKUP($B15,馬匹・選手リスト!$J$4:$IAA32,4,FALSE))</f>
        <v/>
      </c>
      <c r="J15" s="102"/>
      <c r="K15" s="126" t="str">
        <f>IF($C15="","",VLOOKUP($C15,集計表・競技情報!$H$4:$J$25,3,FALSE))</f>
        <v/>
      </c>
    </row>
    <row r="16" spans="1:11" s="84" customFormat="1" ht="33" customHeight="1">
      <c r="A16" s="103"/>
      <c r="B16" s="103"/>
      <c r="C16" s="103"/>
      <c r="D16" s="124" t="str">
        <f>IF($A16="","",VLOOKUP($A16,馬匹・選手リスト!$A$4:$I$24,8,FALSE))</f>
        <v/>
      </c>
      <c r="E16" s="124" t="str">
        <f>IF($B16="","",VLOOKUP($B16,馬匹・選手リスト!$J$4:$IAA33,18,FALSE))</f>
        <v/>
      </c>
      <c r="F16" s="104" t="str">
        <f>IF($C16="","",VLOOKUP($C16,集計表・競技情報!$H$4:$J$25,2,FALSE))</f>
        <v/>
      </c>
      <c r="G16" s="85" t="str">
        <f>IF($A16="","",VLOOKUP($A16,馬匹・選手リスト!$A$4:$I$24,3,FALSE))</f>
        <v/>
      </c>
      <c r="H16" s="86" t="str">
        <f>IF($B16="","",VLOOKUP($B16,馬匹・選手リスト!$J$4:$IAA33,3,FALSE))</f>
        <v/>
      </c>
      <c r="I16" s="125" t="str">
        <f>IF($B16="","",VLOOKUP($B16,馬匹・選手リスト!$J$4:$IAA33,4,FALSE))</f>
        <v/>
      </c>
      <c r="J16" s="102"/>
      <c r="K16" s="126" t="str">
        <f>IF($C16="","",VLOOKUP($C16,集計表・競技情報!$H$4:$J$25,3,FALSE))</f>
        <v/>
      </c>
    </row>
    <row r="17" spans="1:11" s="84" customFormat="1" ht="33" customHeight="1">
      <c r="A17" s="103"/>
      <c r="B17" s="103"/>
      <c r="C17" s="103"/>
      <c r="D17" s="124" t="str">
        <f>IF($A17="","",VLOOKUP($A17,馬匹・選手リスト!$A$4:$I$24,8,FALSE))</f>
        <v/>
      </c>
      <c r="E17" s="124" t="str">
        <f>IF($B17="","",VLOOKUP($B17,馬匹・選手リスト!$J$4:$IAA34,18,FALSE))</f>
        <v/>
      </c>
      <c r="F17" s="104" t="str">
        <f>IF($C17="","",VLOOKUP($C17,集計表・競技情報!$H$4:$J$25,2,FALSE))</f>
        <v/>
      </c>
      <c r="G17" s="85" t="str">
        <f>IF($A17="","",VLOOKUP($A17,馬匹・選手リスト!$A$4:$I$24,3,FALSE))</f>
        <v/>
      </c>
      <c r="H17" s="86" t="str">
        <f>IF($B17="","",VLOOKUP($B17,馬匹・選手リスト!$J$4:$IAA34,3,FALSE))</f>
        <v/>
      </c>
      <c r="I17" s="125" t="str">
        <f>IF($B17="","",VLOOKUP($B17,馬匹・選手リスト!$J$4:$IAA34,4,FALSE))</f>
        <v/>
      </c>
      <c r="J17" s="102"/>
      <c r="K17" s="126" t="str">
        <f>IF($C17="","",VLOOKUP($C17,集計表・競技情報!$H$4:$J$25,3,FALSE))</f>
        <v/>
      </c>
    </row>
    <row r="18" spans="1:11" s="84" customFormat="1" ht="33" customHeight="1">
      <c r="A18" s="103"/>
      <c r="B18" s="103"/>
      <c r="C18" s="103"/>
      <c r="D18" s="124" t="str">
        <f>IF($A18="","",VLOOKUP($A18,馬匹・選手リスト!$A$4:$I$24,8,FALSE))</f>
        <v/>
      </c>
      <c r="E18" s="124" t="str">
        <f>IF($B18="","",VLOOKUP($B18,馬匹・選手リスト!$J$4:$IAA35,18,FALSE))</f>
        <v/>
      </c>
      <c r="F18" s="104" t="str">
        <f>IF($C18="","",VLOOKUP($C18,集計表・競技情報!$H$4:$J$25,2,FALSE))</f>
        <v/>
      </c>
      <c r="G18" s="85" t="str">
        <f>IF($A18="","",VLOOKUP($A18,馬匹・選手リスト!$A$4:$I$24,3,FALSE))</f>
        <v/>
      </c>
      <c r="H18" s="86" t="str">
        <f>IF($B18="","",VLOOKUP($B18,馬匹・選手リスト!$J$4:$IAA35,3,FALSE))</f>
        <v/>
      </c>
      <c r="I18" s="125" t="str">
        <f>IF($B18="","",VLOOKUP($B18,馬匹・選手リスト!$J$4:$IAA35,4,FALSE))</f>
        <v/>
      </c>
      <c r="J18" s="102"/>
      <c r="K18" s="126" t="str">
        <f>IF($C18="","",VLOOKUP($C18,集計表・競技情報!$H$4:$J$25,3,FALSE))</f>
        <v/>
      </c>
    </row>
    <row r="19" spans="1:11" s="84" customFormat="1" ht="33" customHeight="1">
      <c r="A19" s="103"/>
      <c r="B19" s="103"/>
      <c r="C19" s="103"/>
      <c r="D19" s="124" t="str">
        <f>IF($A19="","",VLOOKUP($A19,馬匹・選手リスト!$A$4:$I$24,8,FALSE))</f>
        <v/>
      </c>
      <c r="E19" s="124" t="str">
        <f>IF($B19="","",VLOOKUP($B19,馬匹・選手リスト!$J$4:$IAA36,18,FALSE))</f>
        <v/>
      </c>
      <c r="F19" s="104" t="str">
        <f>IF($C19="","",VLOOKUP($C19,集計表・競技情報!$H$4:$J$25,2,FALSE))</f>
        <v/>
      </c>
      <c r="G19" s="85" t="str">
        <f>IF($A19="","",VLOOKUP($A19,馬匹・選手リスト!$A$4:$I$24,3,FALSE))</f>
        <v/>
      </c>
      <c r="H19" s="86" t="str">
        <f>IF($B19="","",VLOOKUP($B19,馬匹・選手リスト!$J$4:$IAA36,3,FALSE))</f>
        <v/>
      </c>
      <c r="I19" s="125" t="str">
        <f>IF($B19="","",VLOOKUP($B19,馬匹・選手リスト!$J$4:$IAA36,4,FALSE))</f>
        <v/>
      </c>
      <c r="J19" s="102"/>
      <c r="K19" s="126" t="str">
        <f>IF($C19="","",VLOOKUP($C19,集計表・競技情報!$H$4:$J$25,3,FALSE))</f>
        <v/>
      </c>
    </row>
    <row r="20" spans="1:11" s="84" customFormat="1" ht="33" customHeight="1">
      <c r="A20" s="103"/>
      <c r="B20" s="103"/>
      <c r="C20" s="103"/>
      <c r="D20" s="124" t="str">
        <f>IF($A20="","",VLOOKUP($A20,馬匹・選手リスト!$A$4:$I$24,8,FALSE))</f>
        <v/>
      </c>
      <c r="E20" s="124" t="str">
        <f>IF($B20="","",VLOOKUP($B20,馬匹・選手リスト!$J$4:$IAA37,18,FALSE))</f>
        <v/>
      </c>
      <c r="F20" s="104" t="str">
        <f>IF($C20="","",VLOOKUP($C20,集計表・競技情報!$H$4:$J$25,2,FALSE))</f>
        <v/>
      </c>
      <c r="G20" s="85" t="str">
        <f>IF($A20="","",VLOOKUP($A20,馬匹・選手リスト!$A$4:$I$24,3,FALSE))</f>
        <v/>
      </c>
      <c r="H20" s="86" t="str">
        <f>IF($B20="","",VLOOKUP($B20,馬匹・選手リスト!$J$4:$IAA37,3,FALSE))</f>
        <v/>
      </c>
      <c r="I20" s="125" t="str">
        <f>IF($B20="","",VLOOKUP($B20,馬匹・選手リスト!$J$4:$IAA37,4,FALSE))</f>
        <v/>
      </c>
      <c r="J20" s="102"/>
      <c r="K20" s="126" t="str">
        <f>IF($C20="","",VLOOKUP($C20,集計表・競技情報!$H$4:$J$25,3,FALSE))</f>
        <v/>
      </c>
    </row>
    <row r="21" spans="1:11" s="84" customFormat="1" ht="33" customHeight="1">
      <c r="A21" s="103"/>
      <c r="B21" s="103"/>
      <c r="C21" s="103"/>
      <c r="D21" s="124" t="str">
        <f>IF($A21="","",VLOOKUP($A21,馬匹・選手リスト!$A$4:$I$24,8,FALSE))</f>
        <v/>
      </c>
      <c r="E21" s="124" t="str">
        <f>IF($B21="","",VLOOKUP($B21,馬匹・選手リスト!$J$4:$IAA38,18,FALSE))</f>
        <v/>
      </c>
      <c r="F21" s="104" t="str">
        <f>IF($C21="","",VLOOKUP($C21,集計表・競技情報!$H$4:$J$25,2,FALSE))</f>
        <v/>
      </c>
      <c r="G21" s="85" t="str">
        <f>IF($A21="","",VLOOKUP($A21,馬匹・選手リスト!$A$4:$I$24,3,FALSE))</f>
        <v/>
      </c>
      <c r="H21" s="86" t="str">
        <f>IF($B21="","",VLOOKUP($B21,馬匹・選手リスト!$J$4:$IAA38,3,FALSE))</f>
        <v/>
      </c>
      <c r="I21" s="125" t="str">
        <f>IF($B21="","",VLOOKUP($B21,馬匹・選手リスト!$J$4:$IAA38,4,FALSE))</f>
        <v/>
      </c>
      <c r="J21" s="102"/>
      <c r="K21" s="126" t="str">
        <f>IF($C21="","",VLOOKUP($C21,集計表・競技情報!$H$4:$J$25,3,FALSE))</f>
        <v/>
      </c>
    </row>
    <row r="22" spans="1:11" s="84" customFormat="1" ht="33" customHeight="1">
      <c r="A22" s="103"/>
      <c r="B22" s="103"/>
      <c r="C22" s="103"/>
      <c r="D22" s="124" t="str">
        <f>IF($A22="","",VLOOKUP($A22,馬匹・選手リスト!$A$4:$I$24,8,FALSE))</f>
        <v/>
      </c>
      <c r="E22" s="124" t="str">
        <f>IF($B22="","",VLOOKUP($B22,馬匹・選手リスト!$J$4:$IAA39,18,FALSE))</f>
        <v/>
      </c>
      <c r="F22" s="104" t="str">
        <f>IF($C22="","",VLOOKUP($C22,集計表・競技情報!$H$4:$J$25,2,FALSE))</f>
        <v/>
      </c>
      <c r="G22" s="85" t="str">
        <f>IF($A22="","",VLOOKUP($A22,馬匹・選手リスト!$A$4:$I$24,3,FALSE))</f>
        <v/>
      </c>
      <c r="H22" s="86" t="str">
        <f>IF($B22="","",VLOOKUP($B22,馬匹・選手リスト!$J$4:$IAA39,3,FALSE))</f>
        <v/>
      </c>
      <c r="I22" s="125" t="str">
        <f>IF($B22="","",VLOOKUP($B22,馬匹・選手リスト!$J$4:$IAA39,4,FALSE))</f>
        <v/>
      </c>
      <c r="J22" s="102"/>
      <c r="K22" s="126" t="str">
        <f>IF($C22="","",VLOOKUP($C22,集計表・競技情報!$H$4:$J$25,3,FALSE))</f>
        <v/>
      </c>
    </row>
    <row r="23" spans="1:11" s="84" customFormat="1" ht="33" customHeight="1">
      <c r="A23" s="103"/>
      <c r="B23" s="103"/>
      <c r="C23" s="103"/>
      <c r="D23" s="124" t="str">
        <f>IF($A23="","",VLOOKUP($A23,馬匹・選手リスト!$A$4:$I$24,8,FALSE))</f>
        <v/>
      </c>
      <c r="E23" s="124" t="str">
        <f>IF($B23="","",VLOOKUP($B23,馬匹・選手リスト!$J$4:$IAA40,18,FALSE))</f>
        <v/>
      </c>
      <c r="F23" s="104" t="str">
        <f>IF($C23="","",VLOOKUP($C23,集計表・競技情報!$H$4:$J$25,2,FALSE))</f>
        <v/>
      </c>
      <c r="G23" s="85" t="str">
        <f>IF($A23="","",VLOOKUP($A23,馬匹・選手リスト!$A$4:$I$24,3,FALSE))</f>
        <v/>
      </c>
      <c r="H23" s="86" t="str">
        <f>IF($B23="","",VLOOKUP($B23,馬匹・選手リスト!$J$4:$IAA40,3,FALSE))</f>
        <v/>
      </c>
      <c r="I23" s="125" t="str">
        <f>IF($B23="","",VLOOKUP($B23,馬匹・選手リスト!$J$4:$IAA40,4,FALSE))</f>
        <v/>
      </c>
      <c r="J23" s="102"/>
      <c r="K23" s="126" t="str">
        <f>IF($C23="","",VLOOKUP($C23,集計表・競技情報!$H$4:$J$25,3,FALSE))</f>
        <v/>
      </c>
    </row>
    <row r="24" spans="1:11" s="84" customFormat="1" ht="33" customHeight="1">
      <c r="A24" s="103"/>
      <c r="B24" s="103"/>
      <c r="C24" s="103"/>
      <c r="D24" s="124" t="str">
        <f>IF($A24="","",VLOOKUP($A24,馬匹・選手リスト!$A$4:$I$24,8,FALSE))</f>
        <v/>
      </c>
      <c r="E24" s="124" t="str">
        <f>IF($B24="","",VLOOKUP($B24,馬匹・選手リスト!$J$4:$IAA41,18,FALSE))</f>
        <v/>
      </c>
      <c r="F24" s="104" t="str">
        <f>IF($C24="","",VLOOKUP($C24,集計表・競技情報!$H$4:$J$25,2,FALSE))</f>
        <v/>
      </c>
      <c r="G24" s="85" t="str">
        <f>IF($A24="","",VLOOKUP($A24,馬匹・選手リスト!$A$4:$I$24,3,FALSE))</f>
        <v/>
      </c>
      <c r="H24" s="86" t="str">
        <f>IF($B24="","",VLOOKUP($B24,馬匹・選手リスト!$J$4:$IAA41,3,FALSE))</f>
        <v/>
      </c>
      <c r="I24" s="125" t="str">
        <f>IF($B24="","",VLOOKUP($B24,馬匹・選手リスト!$J$4:$IAA41,4,FALSE))</f>
        <v/>
      </c>
      <c r="J24" s="102"/>
      <c r="K24" s="126" t="str">
        <f>IF($C24="","",VLOOKUP($C24,集計表・競技情報!$H$4:$J$25,3,FALSE))</f>
        <v/>
      </c>
    </row>
    <row r="25" spans="1:11" s="84" customFormat="1" ht="33" customHeight="1">
      <c r="A25" s="103"/>
      <c r="B25" s="103"/>
      <c r="C25" s="103"/>
      <c r="D25" s="124" t="str">
        <f>IF($A25="","",VLOOKUP($A25,馬匹・選手リスト!$A$4:$I$24,8,FALSE))</f>
        <v/>
      </c>
      <c r="E25" s="124" t="str">
        <f>IF($B25="","",VLOOKUP($B25,馬匹・選手リスト!$J$4:$IAA42,18,FALSE))</f>
        <v/>
      </c>
      <c r="F25" s="104" t="str">
        <f>IF($C25="","",VLOOKUP($C25,集計表・競技情報!$H$4:$J$25,2,FALSE))</f>
        <v/>
      </c>
      <c r="G25" s="85" t="str">
        <f>IF($A25="","",VLOOKUP($A25,馬匹・選手リスト!$A$4:$I$24,3,FALSE))</f>
        <v/>
      </c>
      <c r="H25" s="86" t="str">
        <f>IF($B25="","",VLOOKUP($B25,馬匹・選手リスト!$J$4:$IAA42,3,FALSE))</f>
        <v/>
      </c>
      <c r="I25" s="125" t="str">
        <f>IF($B25="","",VLOOKUP($B25,馬匹・選手リスト!$J$4:$IAA42,4,FALSE))</f>
        <v/>
      </c>
      <c r="J25" s="102"/>
      <c r="K25" s="126" t="str">
        <f>IF($C25="","",VLOOKUP($C25,集計表・競技情報!$H$4:$J$25,3,FALSE))</f>
        <v/>
      </c>
    </row>
    <row r="26" spans="1:11" s="84" customFormat="1" ht="33" customHeight="1">
      <c r="A26" s="103"/>
      <c r="B26" s="103"/>
      <c r="C26" s="103"/>
      <c r="D26" s="124" t="str">
        <f>IF($A26="","",VLOOKUP($A26,馬匹・選手リスト!$A$4:$I$24,8,FALSE))</f>
        <v/>
      </c>
      <c r="E26" s="124" t="str">
        <f>IF($B26="","",VLOOKUP($B26,馬匹・選手リスト!$J$4:$IAA43,18,FALSE))</f>
        <v/>
      </c>
      <c r="F26" s="104" t="str">
        <f>IF($C26="","",VLOOKUP($C26,集計表・競技情報!$H$4:$J$25,2,FALSE))</f>
        <v/>
      </c>
      <c r="G26" s="85" t="str">
        <f>IF($A26="","",VLOOKUP($A26,馬匹・選手リスト!$A$4:$I$24,3,FALSE))</f>
        <v/>
      </c>
      <c r="H26" s="86" t="str">
        <f>IF($B26="","",VLOOKUP($B26,馬匹・選手リスト!$J$4:$IAA43,3,FALSE))</f>
        <v/>
      </c>
      <c r="I26" s="125" t="str">
        <f>IF($B26="","",VLOOKUP($B26,馬匹・選手リスト!$J$4:$IAA43,4,FALSE))</f>
        <v/>
      </c>
      <c r="J26" s="102"/>
      <c r="K26" s="126" t="str">
        <f>IF($C26="","",VLOOKUP($C26,集計表・競技情報!$H$4:$J$25,3,FALSE))</f>
        <v/>
      </c>
    </row>
    <row r="27" spans="1:11" s="84" customFormat="1" ht="33" customHeight="1">
      <c r="A27" s="103"/>
      <c r="B27" s="103"/>
      <c r="C27" s="103"/>
      <c r="D27" s="124" t="str">
        <f>IF($A27="","",VLOOKUP($A27,馬匹・選手リスト!$A$4:$I$24,8,FALSE))</f>
        <v/>
      </c>
      <c r="E27" s="124" t="str">
        <f>IF($B27="","",VLOOKUP($B27,馬匹・選手リスト!$J$4:$IAA44,18,FALSE))</f>
        <v/>
      </c>
      <c r="F27" s="104" t="str">
        <f>IF($C27="","",VLOOKUP($C27,集計表・競技情報!$H$4:$J$25,2,FALSE))</f>
        <v/>
      </c>
      <c r="G27" s="85" t="str">
        <f>IF($A27="","",VLOOKUP($A27,馬匹・選手リスト!$A$4:$I$24,3,FALSE))</f>
        <v/>
      </c>
      <c r="H27" s="86" t="str">
        <f>IF($B27="","",VLOOKUP($B27,馬匹・選手リスト!$J$4:$IAA44,3,FALSE))</f>
        <v/>
      </c>
      <c r="I27" s="125" t="str">
        <f>IF($B27="","",VLOOKUP($B27,馬匹・選手リスト!$J$4:$IAA44,4,FALSE))</f>
        <v/>
      </c>
      <c r="J27" s="102"/>
      <c r="K27" s="126" t="str">
        <f>IF($C27="","",VLOOKUP($C27,集計表・競技情報!$H$4:$J$25,3,FALSE))</f>
        <v/>
      </c>
    </row>
    <row r="28" spans="1:11" s="84" customFormat="1" ht="33" customHeight="1">
      <c r="A28" s="103"/>
      <c r="B28" s="103"/>
      <c r="C28" s="103"/>
      <c r="D28" s="124" t="str">
        <f>IF($A28="","",VLOOKUP($A28,馬匹・選手リスト!$A$4:$I$24,8,FALSE))</f>
        <v/>
      </c>
      <c r="E28" s="124" t="str">
        <f>IF($B28="","",VLOOKUP($B28,馬匹・選手リスト!$J$4:$IAA45,18,FALSE))</f>
        <v/>
      </c>
      <c r="F28" s="104" t="str">
        <f>IF($C28="","",VLOOKUP($C28,集計表・競技情報!$H$4:$J$25,2,FALSE))</f>
        <v/>
      </c>
      <c r="G28" s="85" t="str">
        <f>IF($A28="","",VLOOKUP($A28,馬匹・選手リスト!$A$4:$I$24,3,FALSE))</f>
        <v/>
      </c>
      <c r="H28" s="86" t="str">
        <f>IF($B28="","",VLOOKUP($B28,馬匹・選手リスト!$J$4:$IAA45,3,FALSE))</f>
        <v/>
      </c>
      <c r="I28" s="125" t="str">
        <f>IF($B28="","",VLOOKUP($B28,馬匹・選手リスト!$J$4:$IAA45,4,FALSE))</f>
        <v/>
      </c>
      <c r="J28" s="102"/>
      <c r="K28" s="126" t="str">
        <f>IF($C28="","",VLOOKUP($C28,集計表・競技情報!$H$4:$J$25,3,FALSE))</f>
        <v/>
      </c>
    </row>
    <row r="29" spans="1:11" s="84" customFormat="1" ht="33" customHeight="1">
      <c r="A29" s="103"/>
      <c r="B29" s="103"/>
      <c r="C29" s="103"/>
      <c r="D29" s="124" t="str">
        <f>IF($A29="","",VLOOKUP($A29,馬匹・選手リスト!$A$4:$I$24,8,FALSE))</f>
        <v/>
      </c>
      <c r="E29" s="124" t="str">
        <f>IF($B29="","",VLOOKUP($B29,馬匹・選手リスト!$J$4:$IAA46,18,FALSE))</f>
        <v/>
      </c>
      <c r="F29" s="104" t="str">
        <f>IF($C29="","",VLOOKUP($C29,集計表・競技情報!$H$4:$J$25,2,FALSE))</f>
        <v/>
      </c>
      <c r="G29" s="85" t="str">
        <f>IF($A29="","",VLOOKUP($A29,馬匹・選手リスト!$A$4:$I$24,3,FALSE))</f>
        <v/>
      </c>
      <c r="H29" s="86" t="str">
        <f>IF($B29="","",VLOOKUP($B29,馬匹・選手リスト!$J$4:$IAA46,3,FALSE))</f>
        <v/>
      </c>
      <c r="I29" s="125" t="str">
        <f>IF($B29="","",VLOOKUP($B29,馬匹・選手リスト!$J$4:$IAA46,4,FALSE))</f>
        <v/>
      </c>
      <c r="J29" s="102"/>
      <c r="K29" s="126" t="str">
        <f>IF($C29="","",VLOOKUP($C29,集計表・競技情報!$H$4:$J$25,3,FALSE))</f>
        <v/>
      </c>
    </row>
    <row r="30" spans="1:11" s="84" customFormat="1" ht="33" customHeight="1">
      <c r="A30" s="103"/>
      <c r="B30" s="103"/>
      <c r="C30" s="103"/>
      <c r="D30" s="124" t="str">
        <f>IF($A30="","",VLOOKUP($A30,馬匹・選手リスト!$A$4:$I$24,8,FALSE))</f>
        <v/>
      </c>
      <c r="E30" s="124" t="str">
        <f>IF($B30="","",VLOOKUP($B30,馬匹・選手リスト!$J$4:$IAA47,18,FALSE))</f>
        <v/>
      </c>
      <c r="F30" s="104" t="str">
        <f>IF($C30="","",VLOOKUP($C30,集計表・競技情報!$H$4:$J$25,2,FALSE))</f>
        <v/>
      </c>
      <c r="G30" s="85" t="str">
        <f>IF($A30="","",VLOOKUP($A30,馬匹・選手リスト!$A$4:$I$24,3,FALSE))</f>
        <v/>
      </c>
      <c r="H30" s="86" t="str">
        <f>IF($B30="","",VLOOKUP($B30,馬匹・選手リスト!$J$4:$IAA47,3,FALSE))</f>
        <v/>
      </c>
      <c r="I30" s="125" t="str">
        <f>IF($B30="","",VLOOKUP($B30,馬匹・選手リスト!$J$4:$IAA47,4,FALSE))</f>
        <v/>
      </c>
      <c r="J30" s="102"/>
      <c r="K30" s="126" t="str">
        <f>IF($C30="","",VLOOKUP($C30,集計表・競技情報!$H$4:$J$25,3,FALSE))</f>
        <v/>
      </c>
    </row>
    <row r="31" spans="1:11" s="84" customFormat="1" ht="33" customHeight="1">
      <c r="A31" s="103"/>
      <c r="B31" s="103"/>
      <c r="C31" s="103"/>
      <c r="D31" s="124" t="str">
        <f>IF($A31="","",VLOOKUP($A31,馬匹・選手リスト!$A$4:$I$24,8,FALSE))</f>
        <v/>
      </c>
      <c r="E31" s="124" t="str">
        <f>IF($B31="","",VLOOKUP($B31,馬匹・選手リスト!$J$4:$IAA48,18,FALSE))</f>
        <v/>
      </c>
      <c r="F31" s="104" t="str">
        <f>IF($C31="","",VLOOKUP($C31,集計表・競技情報!$H$4:$J$25,2,FALSE))</f>
        <v/>
      </c>
      <c r="G31" s="85" t="str">
        <f>IF($A31="","",VLOOKUP($A31,馬匹・選手リスト!$A$4:$I$24,3,FALSE))</f>
        <v/>
      </c>
      <c r="H31" s="86" t="str">
        <f>IF($B31="","",VLOOKUP($B31,馬匹・選手リスト!$J$4:$IAA48,3,FALSE))</f>
        <v/>
      </c>
      <c r="I31" s="125" t="str">
        <f>IF($B31="","",VLOOKUP($B31,馬匹・選手リスト!$J$4:$IAA48,4,FALSE))</f>
        <v/>
      </c>
      <c r="J31" s="102"/>
      <c r="K31" s="126" t="str">
        <f>IF($C31="","",VLOOKUP($C31,集計表・競技情報!$H$4:$J$25,3,FALSE))</f>
        <v/>
      </c>
    </row>
    <row r="32" spans="1:11" s="84" customFormat="1" ht="33" customHeight="1">
      <c r="A32" s="103"/>
      <c r="B32" s="103"/>
      <c r="C32" s="103"/>
      <c r="D32" s="124" t="str">
        <f>IF($A32="","",VLOOKUP($A32,馬匹・選手リスト!$A$4:$I$24,8,FALSE))</f>
        <v/>
      </c>
      <c r="E32" s="124" t="str">
        <f>IF($B32="","",VLOOKUP($B32,馬匹・選手リスト!$J$4:$IAA49,18,FALSE))</f>
        <v/>
      </c>
      <c r="F32" s="104" t="str">
        <f>IF($C32="","",VLOOKUP($C32,集計表・競技情報!$H$4:$J$25,2,FALSE))</f>
        <v/>
      </c>
      <c r="G32" s="85" t="str">
        <f>IF($A32="","",VLOOKUP($A32,馬匹・選手リスト!$A$4:$I$24,3,FALSE))</f>
        <v/>
      </c>
      <c r="H32" s="86" t="str">
        <f>IF($B32="","",VLOOKUP($B32,馬匹・選手リスト!$J$4:$IAA49,3,FALSE))</f>
        <v/>
      </c>
      <c r="I32" s="125" t="str">
        <f>IF($B32="","",VLOOKUP($B32,馬匹・選手リスト!$J$4:$IAA49,4,FALSE))</f>
        <v/>
      </c>
      <c r="J32" s="102"/>
      <c r="K32" s="126" t="str">
        <f>IF($C32="","",VLOOKUP($C32,集計表・競技情報!$H$4:$J$25,3,FALSE))</f>
        <v/>
      </c>
    </row>
    <row r="33" spans="1:11" s="84" customFormat="1" ht="33" customHeight="1">
      <c r="A33" s="103"/>
      <c r="B33" s="103"/>
      <c r="C33" s="103"/>
      <c r="D33" s="124" t="str">
        <f>IF($A33="","",VLOOKUP($A33,馬匹・選手リスト!$A$4:$I$24,8,FALSE))</f>
        <v/>
      </c>
      <c r="E33" s="124" t="str">
        <f>IF($B33="","",VLOOKUP($B33,馬匹・選手リスト!$J$4:$IAA50,18,FALSE))</f>
        <v/>
      </c>
      <c r="F33" s="104" t="str">
        <f>IF($C33="","",VLOOKUP($C33,集計表・競技情報!$H$4:$J$25,2,FALSE))</f>
        <v/>
      </c>
      <c r="G33" s="85" t="str">
        <f>IF($A33="","",VLOOKUP($A33,馬匹・選手リスト!$A$4:$I$24,3,FALSE))</f>
        <v/>
      </c>
      <c r="H33" s="86" t="str">
        <f>IF($B33="","",VLOOKUP($B33,馬匹・選手リスト!$J$4:$IAA50,3,FALSE))</f>
        <v/>
      </c>
      <c r="I33" s="125" t="str">
        <f>IF($B33="","",VLOOKUP($B33,馬匹・選手リスト!$J$4:$IAA50,4,FALSE))</f>
        <v/>
      </c>
      <c r="J33" s="102"/>
      <c r="K33" s="126" t="str">
        <f>IF($C33="","",VLOOKUP($C33,集計表・競技情報!$H$4:$J$25,3,FALSE))</f>
        <v/>
      </c>
    </row>
    <row r="34" spans="1:11" s="84" customFormat="1" ht="33" customHeight="1">
      <c r="A34" s="103"/>
      <c r="B34" s="103"/>
      <c r="C34" s="103"/>
      <c r="D34" s="124" t="str">
        <f>IF($A34="","",VLOOKUP($A34,馬匹・選手リスト!$A$4:$I$24,8,FALSE))</f>
        <v/>
      </c>
      <c r="E34" s="124" t="str">
        <f>IF($B34="","",VLOOKUP($B34,馬匹・選手リスト!$J$4:$IAA51,18,FALSE))</f>
        <v/>
      </c>
      <c r="F34" s="104" t="str">
        <f>IF($C34="","",VLOOKUP($C34,集計表・競技情報!$H$4:$J$25,2,FALSE))</f>
        <v/>
      </c>
      <c r="G34" s="85" t="str">
        <f>IF($A34="","",VLOOKUP($A34,馬匹・選手リスト!$A$4:$I$24,3,FALSE))</f>
        <v/>
      </c>
      <c r="H34" s="86" t="str">
        <f>IF($B34="","",VLOOKUP($B34,馬匹・選手リスト!$J$4:$IAA51,3,FALSE))</f>
        <v/>
      </c>
      <c r="I34" s="125" t="str">
        <f>IF($B34="","",VLOOKUP($B34,馬匹・選手リスト!$J$4:$IAA51,4,FALSE))</f>
        <v/>
      </c>
      <c r="J34" s="102"/>
      <c r="K34" s="126" t="str">
        <f>IF($C34="","",VLOOKUP($C34,集計表・競技情報!$H$4:$J$25,3,FALSE))</f>
        <v/>
      </c>
    </row>
    <row r="35" spans="1:11" s="84" customFormat="1" ht="33" customHeight="1">
      <c r="A35" s="103"/>
      <c r="B35" s="103"/>
      <c r="C35" s="103"/>
      <c r="D35" s="124" t="str">
        <f>IF($A35="","",VLOOKUP($A35,馬匹・選手リスト!$A$4:$I$24,8,FALSE))</f>
        <v/>
      </c>
      <c r="E35" s="124" t="str">
        <f>IF($B35="","",VLOOKUP($B35,馬匹・選手リスト!$J$4:$IAA52,18,FALSE))</f>
        <v/>
      </c>
      <c r="F35" s="104" t="str">
        <f>IF($C35="","",VLOOKUP($C35,集計表・競技情報!$H$4:$J$25,2,FALSE))</f>
        <v/>
      </c>
      <c r="G35" s="85" t="str">
        <f>IF($A35="","",VLOOKUP($A35,馬匹・選手リスト!$A$4:$I$24,3,FALSE))</f>
        <v/>
      </c>
      <c r="H35" s="86" t="str">
        <f>IF($B35="","",VLOOKUP($B35,馬匹・選手リスト!$J$4:$IAA52,3,FALSE))</f>
        <v/>
      </c>
      <c r="I35" s="125" t="str">
        <f>IF($B35="","",VLOOKUP($B35,馬匹・選手リスト!$J$4:$IAA52,4,FALSE))</f>
        <v/>
      </c>
      <c r="J35" s="102"/>
      <c r="K35" s="126" t="str">
        <f>IF($C35="","",VLOOKUP($C35,集計表・競技情報!$H$4:$J$25,3,FALSE))</f>
        <v/>
      </c>
    </row>
    <row r="36" spans="1:11" s="84" customFormat="1" ht="33" customHeight="1">
      <c r="A36" s="127"/>
      <c r="B36" s="127"/>
      <c r="C36" s="127"/>
      <c r="D36" s="124" t="str">
        <f>IF($A36="","",VLOOKUP($A36,馬匹・選手リスト!$A$4:$I$24,8,FALSE))</f>
        <v/>
      </c>
      <c r="E36" s="124" t="str">
        <f>IF($B36="","",VLOOKUP($B36,馬匹・選手リスト!$J$4:$IAA53,18,FALSE))</f>
        <v/>
      </c>
      <c r="F36" s="129" t="str">
        <f>IF($C36="","",VLOOKUP($C36,集計表・競技情報!$H$4:$J$25,2,FALSE))</f>
        <v/>
      </c>
      <c r="G36" s="130" t="str">
        <f>IF($A36="","",VLOOKUP($A36,馬匹・選手リスト!$A$4:$I$24,3,FALSE))</f>
        <v/>
      </c>
      <c r="H36" s="128" t="str">
        <f>IF($B36="","",VLOOKUP($B36,馬匹・選手リスト!$J$4:$IAA53,3,FALSE))</f>
        <v/>
      </c>
      <c r="I36" s="131" t="str">
        <f>IF($B36="","",VLOOKUP($B36,馬匹・選手リスト!$J$4:$IAA53,4,FALSE))</f>
        <v/>
      </c>
      <c r="J36" s="132"/>
      <c r="K36" s="133" t="str">
        <f>IF($C36="","",VLOOKUP($C36,集計表・競技情報!$H$4:$J$25,3,FALSE))</f>
        <v/>
      </c>
    </row>
    <row r="37" spans="1:11" ht="6.75" customHeight="1">
      <c r="F37" s="84"/>
      <c r="G37" s="87"/>
    </row>
    <row r="38" spans="1:11">
      <c r="C38" s="77" t="s">
        <v>38</v>
      </c>
    </row>
  </sheetData>
  <mergeCells count="4">
    <mergeCell ref="A4:C4"/>
    <mergeCell ref="G4:H4"/>
    <mergeCell ref="A1:K1"/>
    <mergeCell ref="G3:H3"/>
  </mergeCells>
  <phoneticPr fontId="3"/>
  <conditionalFormatting sqref="J7:J36">
    <cfRule type="expression" dxfId="1" priority="1">
      <formula>C7="5"</formula>
    </cfRule>
  </conditionalFormatting>
  <pageMargins left="0.48" right="0.33" top="0.98425196850393704" bottom="0.15748031496062992" header="0.31496062992125984" footer="0.31496062992125984"/>
  <pageSetup paperSize="9" scale="93" fitToHeight="0" orientation="landscape" r:id="rId1"/>
  <rowBreaks count="2" manualBreakCount="2">
    <brk id="16" max="10" man="1"/>
    <brk id="26" max="10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02FA7B-EFAA-4148-B564-5E10C1CB051E}">
  <sheetPr>
    <pageSetUpPr fitToPage="1"/>
  </sheetPr>
  <dimension ref="A1:AL21"/>
  <sheetViews>
    <sheetView view="pageBreakPreview" zoomScaleNormal="100" zoomScaleSheetLayoutView="100" workbookViewId="0">
      <selection activeCell="A10" sqref="A10:B11"/>
    </sheetView>
  </sheetViews>
  <sheetFormatPr defaultColWidth="9" defaultRowHeight="12"/>
  <cols>
    <col min="1" max="2" width="9" style="135"/>
    <col min="3" max="3" width="4.25" style="137" customWidth="1"/>
    <col min="4" max="4" width="6.375" style="137" customWidth="1"/>
    <col min="5" max="5" width="13.75" style="137" customWidth="1"/>
    <col min="6" max="6" width="12.25" style="137" customWidth="1"/>
    <col min="7" max="7" width="13.25" style="135" customWidth="1"/>
    <col min="8" max="9" width="9.75" style="135" customWidth="1"/>
    <col min="10" max="10" width="14.375" style="137" customWidth="1"/>
    <col min="11" max="11" width="12.125" style="135" customWidth="1"/>
    <col min="12" max="12" width="9.5" style="137" customWidth="1"/>
    <col min="13" max="13" width="9.25" style="135" customWidth="1"/>
    <col min="14" max="14" width="7.875" style="135" customWidth="1"/>
    <col min="15" max="15" width="6.375" style="135" customWidth="1"/>
    <col min="16" max="16" width="3.875" style="135" customWidth="1"/>
    <col min="17" max="18" width="3.875" style="137" customWidth="1"/>
    <col min="19" max="19" width="10.5" style="137" customWidth="1"/>
    <col min="20" max="20" width="10.5" style="135" customWidth="1"/>
    <col min="21" max="21" width="10.5" style="137" customWidth="1"/>
    <col min="22" max="22" width="13.625" style="137" customWidth="1"/>
    <col min="23" max="24" width="7.625" style="135" customWidth="1"/>
    <col min="25" max="25" width="7.625" style="137" customWidth="1"/>
    <col min="26" max="26" width="16.5" style="137" customWidth="1"/>
    <col min="27" max="27" width="17.25" style="137" customWidth="1"/>
    <col min="28" max="28" width="12.5" style="135" hidden="1" customWidth="1"/>
    <col min="29" max="31" width="12.25" style="135" hidden="1" customWidth="1"/>
    <col min="32" max="32" width="12.25" style="135" customWidth="1"/>
    <col min="33" max="33" width="12.625" style="135" hidden="1" customWidth="1"/>
    <col min="34" max="34" width="0" style="135" hidden="1" customWidth="1"/>
    <col min="35" max="16384" width="9" style="135"/>
  </cols>
  <sheetData>
    <row r="1" spans="1:29" ht="60" customHeight="1">
      <c r="C1" s="173"/>
      <c r="D1" s="173"/>
      <c r="E1" s="174"/>
      <c r="F1" s="173"/>
      <c r="G1" s="173"/>
      <c r="I1" s="181" t="s">
        <v>184</v>
      </c>
      <c r="J1" s="136"/>
    </row>
    <row r="2" spans="1:29" ht="14.25" customHeight="1">
      <c r="C2" s="138"/>
      <c r="D2" s="138"/>
      <c r="E2" s="138"/>
      <c r="F2" s="175"/>
      <c r="G2" s="139"/>
      <c r="H2" s="139"/>
      <c r="I2" s="139"/>
      <c r="J2" s="135"/>
      <c r="L2" s="135"/>
    </row>
    <row r="3" spans="1:29" ht="33" customHeight="1">
      <c r="C3" s="138"/>
      <c r="D3" s="292" t="s">
        <v>185</v>
      </c>
      <c r="E3" s="293"/>
      <c r="F3" s="294" t="s">
        <v>255</v>
      </c>
      <c r="G3" s="294"/>
      <c r="H3" s="139"/>
      <c r="I3" s="139"/>
      <c r="J3" s="135"/>
      <c r="L3" s="135"/>
    </row>
    <row r="4" spans="1:29" s="141" customFormat="1" ht="33" customHeight="1">
      <c r="D4" s="292" t="s">
        <v>186</v>
      </c>
      <c r="E4" s="293"/>
      <c r="F4" s="295">
        <f>IFERROR(参加団体情報!B3,"")</f>
        <v>0</v>
      </c>
      <c r="G4" s="295"/>
      <c r="H4" s="176" t="s">
        <v>187</v>
      </c>
      <c r="I4" s="296">
        <f>IFERROR(参加団体情報!B4,"")</f>
        <v>0</v>
      </c>
      <c r="J4" s="296"/>
      <c r="K4" s="296"/>
      <c r="L4" s="137"/>
      <c r="M4" s="135"/>
      <c r="P4" s="135"/>
      <c r="Q4" s="137"/>
      <c r="R4" s="292" t="s">
        <v>188</v>
      </c>
      <c r="S4" s="293"/>
      <c r="T4" s="307" t="s">
        <v>189</v>
      </c>
      <c r="U4" s="308"/>
      <c r="V4" s="309"/>
    </row>
    <row r="5" spans="1:29" s="141" customFormat="1" ht="33" customHeight="1">
      <c r="D5" s="292" t="s">
        <v>190</v>
      </c>
      <c r="E5" s="293"/>
      <c r="F5" s="295">
        <f>IFERROR(参加団体情報!B6,"")</f>
        <v>0</v>
      </c>
      <c r="G5" s="295"/>
      <c r="H5" s="176" t="s">
        <v>191</v>
      </c>
      <c r="I5" s="296">
        <f>IFERROR(参加団体情報!B5,"")</f>
        <v>0</v>
      </c>
      <c r="J5" s="296"/>
      <c r="K5" s="296"/>
    </row>
    <row r="6" spans="1:29" s="141" customFormat="1" ht="21.75" customHeight="1" thickBot="1">
      <c r="E6" s="140"/>
      <c r="F6" s="177"/>
      <c r="G6" s="178"/>
    </row>
    <row r="7" spans="1:29" s="140" customFormat="1" ht="27.75" customHeight="1">
      <c r="C7" s="299" t="s">
        <v>192</v>
      </c>
      <c r="D7" s="297" t="s">
        <v>193</v>
      </c>
      <c r="E7" s="297" t="s">
        <v>194</v>
      </c>
      <c r="F7" s="302" t="s">
        <v>195</v>
      </c>
      <c r="G7" s="303"/>
      <c r="H7" s="304"/>
      <c r="I7" s="297" t="s">
        <v>196</v>
      </c>
      <c r="J7" s="310" t="s">
        <v>197</v>
      </c>
      <c r="K7" s="312" t="s">
        <v>198</v>
      </c>
      <c r="L7" s="310" t="s">
        <v>199</v>
      </c>
      <c r="M7" s="313"/>
      <c r="N7" s="297" t="s">
        <v>200</v>
      </c>
      <c r="O7" s="297" t="s">
        <v>201</v>
      </c>
      <c r="P7" s="297" t="s">
        <v>202</v>
      </c>
      <c r="Q7" s="297" t="s">
        <v>203</v>
      </c>
      <c r="R7" s="297" t="s">
        <v>204</v>
      </c>
      <c r="S7" s="297" t="s">
        <v>205</v>
      </c>
      <c r="T7" s="297" t="s">
        <v>206</v>
      </c>
      <c r="U7" s="297" t="s">
        <v>207</v>
      </c>
      <c r="V7" s="305" t="s">
        <v>254</v>
      </c>
    </row>
    <row r="8" spans="1:29" s="141" customFormat="1" ht="27.75" customHeight="1" thickBot="1">
      <c r="C8" s="300"/>
      <c r="D8" s="301"/>
      <c r="E8" s="301"/>
      <c r="F8" s="142" t="s">
        <v>208</v>
      </c>
      <c r="G8" s="142" t="s">
        <v>209</v>
      </c>
      <c r="H8" s="142" t="s">
        <v>210</v>
      </c>
      <c r="I8" s="301"/>
      <c r="J8" s="311"/>
      <c r="K8" s="301"/>
      <c r="L8" s="311"/>
      <c r="M8" s="314"/>
      <c r="N8" s="298"/>
      <c r="O8" s="298"/>
      <c r="P8" s="298"/>
      <c r="Q8" s="298"/>
      <c r="R8" s="298"/>
      <c r="S8" s="298"/>
      <c r="T8" s="298"/>
      <c r="U8" s="298"/>
      <c r="V8" s="306"/>
    </row>
    <row r="9" spans="1:29" s="155" customFormat="1" ht="21" customHeight="1" thickTop="1" thickBot="1">
      <c r="A9" s="143" t="s">
        <v>39</v>
      </c>
      <c r="B9" s="143" t="s">
        <v>44</v>
      </c>
      <c r="C9" s="144" t="s">
        <v>211</v>
      </c>
      <c r="D9" s="145" t="s">
        <v>212</v>
      </c>
      <c r="E9" s="146" t="s">
        <v>213</v>
      </c>
      <c r="F9" s="146" t="s">
        <v>214</v>
      </c>
      <c r="G9" s="146" t="s">
        <v>215</v>
      </c>
      <c r="H9" s="146" t="s">
        <v>216</v>
      </c>
      <c r="I9" s="146" t="s">
        <v>213</v>
      </c>
      <c r="J9" s="146" t="s">
        <v>217</v>
      </c>
      <c r="K9" s="147" t="s">
        <v>218</v>
      </c>
      <c r="L9" s="147" t="s">
        <v>219</v>
      </c>
      <c r="M9" s="147">
        <v>101234567</v>
      </c>
      <c r="N9" s="147"/>
      <c r="O9" s="148">
        <v>43466</v>
      </c>
      <c r="P9" s="147" t="s">
        <v>220</v>
      </c>
      <c r="Q9" s="147">
        <v>5</v>
      </c>
      <c r="R9" s="149" t="s">
        <v>221</v>
      </c>
      <c r="S9" s="150" t="s">
        <v>222</v>
      </c>
      <c r="T9" s="150" t="s">
        <v>223</v>
      </c>
      <c r="U9" s="151" t="s">
        <v>224</v>
      </c>
      <c r="V9" s="152">
        <v>45139</v>
      </c>
      <c r="W9" s="153"/>
      <c r="X9" s="153"/>
      <c r="Y9" s="153"/>
      <c r="Z9" s="167"/>
      <c r="AA9" s="154"/>
      <c r="AB9" s="154"/>
      <c r="AC9" s="154"/>
    </row>
    <row r="10" spans="1:29" s="155" customFormat="1" ht="28.5" customHeight="1">
      <c r="A10" s="156"/>
      <c r="B10" s="157"/>
      <c r="C10" s="158">
        <v>1</v>
      </c>
      <c r="D10" s="159" t="s">
        <v>249</v>
      </c>
      <c r="E10" s="160" t="str">
        <f>IF(B10="","",$F$4)</f>
        <v/>
      </c>
      <c r="F10" s="160" t="str">
        <f>IF($A10="","",VLOOKUP($A10,馬匹・選手リスト!$A$4:$K27,3,FALSE))</f>
        <v/>
      </c>
      <c r="G10" s="160" t="str">
        <f>IF($A10="","",VLOOKUP($A10,馬匹・選手リスト!$A$4:$K27,4,FALSE))</f>
        <v/>
      </c>
      <c r="H10" s="160" t="str">
        <f>IF($A10="","",VLOOKUP($A10,馬匹・選手リスト!$A$4:$K27,7,FALSE))</f>
        <v/>
      </c>
      <c r="I10" s="160" t="str">
        <f>IF($B10="","",VLOOKUP($B10,馬匹・選手リスト!$J$4:$AA24,11,FALSE))</f>
        <v/>
      </c>
      <c r="J10" s="160" t="str">
        <f>IF($B10="","",VLOOKUP($B10,馬匹・選手リスト!$J$4:$AA24,2,FALSE))</f>
        <v/>
      </c>
      <c r="K10" s="160" t="str">
        <f>IF($B10="","",VLOOKUP($B10,馬匹・選手リスト!$J$4:$AA24,3,FALSE))</f>
        <v/>
      </c>
      <c r="L10" s="161" t="s">
        <v>225</v>
      </c>
      <c r="M10" s="160" t="str">
        <f>IF($B10="","",VLOOKUP($B10,馬匹・選手リスト!$J$4:$AA24,13,FALSE))</f>
        <v/>
      </c>
      <c r="N10" s="160" t="str">
        <f>IF($B10="","",VLOOKUP($B10,馬匹・選手リスト!$J$4:$AA24,4,FALSE))</f>
        <v/>
      </c>
      <c r="O10" s="162" t="str">
        <f>IF($B10="","",VLOOKUP($B10,馬匹・選手リスト!$J$4:$AA24,7,FALSE))</f>
        <v/>
      </c>
      <c r="P10" s="162" t="str">
        <f>IF($B10="","",VLOOKUP($B10,馬匹・選手リスト!$J$4:$AA24,5,FALSE))</f>
        <v/>
      </c>
      <c r="Q10" s="160" t="str">
        <f>IF($B10="","",VLOOKUP($B10,馬匹・選手リスト!$J$4:$AA24,8,FALSE))</f>
        <v/>
      </c>
      <c r="R10" s="160" t="str">
        <f>IF($B10="","",VLOOKUP($B10,馬匹・選手リスト!$J$4:$AA24,6,FALSE))</f>
        <v/>
      </c>
      <c r="S10" s="160" t="str">
        <f>IF($B10="","",VLOOKUP($B10,馬匹・選手リスト!$J$4:$AA24,16,FALSE))</f>
        <v/>
      </c>
      <c r="T10" s="160" t="str">
        <f>IF($B10="","",VLOOKUP($B10,馬匹・選手リスト!$J$4:$AA24,17,FALSE))</f>
        <v/>
      </c>
      <c r="U10" s="160" t="str">
        <f>IF($B10="","",VLOOKUP($B10,馬匹・選手リスト!$J$4:$AA24,14,FALSE))</f>
        <v/>
      </c>
      <c r="V10" s="162" t="str">
        <f>IF($B10="","",VLOOKUP($B10,馬匹・選手リスト!$J$4:$AA24,15,FALSE))</f>
        <v/>
      </c>
      <c r="W10" s="153"/>
      <c r="X10" s="153"/>
      <c r="Y10" s="153"/>
      <c r="Z10" s="167"/>
      <c r="AA10" s="154"/>
      <c r="AB10" s="154"/>
      <c r="AC10" s="154"/>
    </row>
    <row r="11" spans="1:29" s="155" customFormat="1" ht="28.5" customHeight="1">
      <c r="A11" s="163"/>
      <c r="B11" s="164"/>
      <c r="C11" s="165">
        <v>2</v>
      </c>
      <c r="D11" s="159" t="s">
        <v>249</v>
      </c>
      <c r="E11" s="160" t="str">
        <f t="shared" ref="E11:E19" si="0">IF(B11="","",$F$4)</f>
        <v/>
      </c>
      <c r="F11" s="160" t="str">
        <f>IF($A11="","",VLOOKUP($A11,馬匹・選手リスト!$A$4:$K28,3,FALSE))</f>
        <v/>
      </c>
      <c r="G11" s="160" t="str">
        <f>IF($A11="","",VLOOKUP($A11,馬匹・選手リスト!$A$4:$K28,4,FALSE))</f>
        <v/>
      </c>
      <c r="H11" s="160" t="str">
        <f>IF($A11="","",VLOOKUP($A11,馬匹・選手リスト!$A$4:$K28,7,FALSE))</f>
        <v/>
      </c>
      <c r="I11" s="160" t="str">
        <f>IF($B11="","",VLOOKUP($B11,馬匹・選手リスト!$J$4:$AA25,11,FALSE))</f>
        <v/>
      </c>
      <c r="J11" s="160" t="str">
        <f>IF($B11="","",VLOOKUP($B11,馬匹・選手リスト!$J$4:$AA25,2,FALSE))</f>
        <v/>
      </c>
      <c r="K11" s="160" t="str">
        <f>IF($B11="","",VLOOKUP($B11,馬匹・選手リスト!$J$4:$AA25,3,FALSE))</f>
        <v/>
      </c>
      <c r="L11" s="161" t="s">
        <v>225</v>
      </c>
      <c r="M11" s="160" t="str">
        <f>IF($B11="","",VLOOKUP($B11,馬匹・選手リスト!$J$4:$AA25,13,FALSE))</f>
        <v/>
      </c>
      <c r="N11" s="160" t="str">
        <f>IF($B11="","",VLOOKUP($B11,馬匹・選手リスト!$J$4:$AA25,4,FALSE))</f>
        <v/>
      </c>
      <c r="O11" s="162" t="str">
        <f>IF($B11="","",VLOOKUP($B11,馬匹・選手リスト!$J$4:$AA25,7,FALSE))</f>
        <v/>
      </c>
      <c r="P11" s="162" t="str">
        <f>IF($B11="","",VLOOKUP($B11,馬匹・選手リスト!$J$4:$AA25,5,FALSE))</f>
        <v/>
      </c>
      <c r="Q11" s="160" t="str">
        <f>IF($B11="","",VLOOKUP($B11,馬匹・選手リスト!$J$4:$AA25,8,FALSE))</f>
        <v/>
      </c>
      <c r="R11" s="160" t="str">
        <f>IF($B11="","",VLOOKUP($B11,馬匹・選手リスト!$J$4:$AA25,6,FALSE))</f>
        <v/>
      </c>
      <c r="S11" s="160" t="str">
        <f>IF($B11="","",VLOOKUP($B11,馬匹・選手リスト!$J$4:$AA25,16,FALSE))</f>
        <v/>
      </c>
      <c r="T11" s="160" t="str">
        <f>IF($B11="","",VLOOKUP($B11,馬匹・選手リスト!$J$4:$AA25,17,FALSE))</f>
        <v/>
      </c>
      <c r="U11" s="160" t="str">
        <f>IF($B11="","",VLOOKUP($B11,馬匹・選手リスト!$J$4:$AA25,14,FALSE))</f>
        <v/>
      </c>
      <c r="V11" s="162" t="str">
        <f>IF($B11="","",VLOOKUP($B11,馬匹・選手リスト!$J$4:$AA25,15,FALSE))</f>
        <v/>
      </c>
      <c r="W11" s="153"/>
      <c r="X11" s="153"/>
      <c r="Y11" s="153"/>
      <c r="Z11" s="167"/>
      <c r="AA11" s="166"/>
      <c r="AB11" s="166"/>
      <c r="AC11" s="167"/>
    </row>
    <row r="12" spans="1:29" s="155" customFormat="1" ht="28.5" customHeight="1">
      <c r="A12" s="163"/>
      <c r="B12" s="164"/>
      <c r="C12" s="165">
        <v>3</v>
      </c>
      <c r="D12" s="159" t="s">
        <v>249</v>
      </c>
      <c r="E12" s="160" t="str">
        <f t="shared" si="0"/>
        <v/>
      </c>
      <c r="F12" s="160" t="str">
        <f>IF($A12="","",VLOOKUP($A12,馬匹・選手リスト!$A$4:$K29,3,FALSE))</f>
        <v/>
      </c>
      <c r="G12" s="160" t="str">
        <f>IF($A12="","",VLOOKUP($A12,馬匹・選手リスト!$A$4:$K29,4,FALSE))</f>
        <v/>
      </c>
      <c r="H12" s="160" t="str">
        <f>IF($A12="","",VLOOKUP($A12,馬匹・選手リスト!$A$4:$K29,7,FALSE))</f>
        <v/>
      </c>
      <c r="I12" s="160" t="str">
        <f>IF($B12="","",VLOOKUP($B12,馬匹・選手リスト!$J$4:$AA26,11,FALSE))</f>
        <v/>
      </c>
      <c r="J12" s="160" t="str">
        <f>IF($B12="","",VLOOKUP($B12,馬匹・選手リスト!$J$4:$AA26,2,FALSE))</f>
        <v/>
      </c>
      <c r="K12" s="160" t="str">
        <f>IF($B12="","",VLOOKUP($B12,馬匹・選手リスト!$J$4:$AA26,3,FALSE))</f>
        <v/>
      </c>
      <c r="L12" s="161" t="s">
        <v>225</v>
      </c>
      <c r="M12" s="160" t="str">
        <f>IF($B12="","",VLOOKUP($B12,馬匹・選手リスト!$J$4:$AA26,13,FALSE))</f>
        <v/>
      </c>
      <c r="N12" s="160" t="str">
        <f>IF($B12="","",VLOOKUP($B12,馬匹・選手リスト!$J$4:$AA26,4,FALSE))</f>
        <v/>
      </c>
      <c r="O12" s="162" t="str">
        <f>IF($B12="","",VLOOKUP($B12,馬匹・選手リスト!$J$4:$AA26,7,FALSE))</f>
        <v/>
      </c>
      <c r="P12" s="162" t="str">
        <f>IF($B12="","",VLOOKUP($B12,馬匹・選手リスト!$J$4:$AA26,5,FALSE))</f>
        <v/>
      </c>
      <c r="Q12" s="160" t="str">
        <f>IF($B12="","",VLOOKUP($B12,馬匹・選手リスト!$J$4:$AA26,8,FALSE))</f>
        <v/>
      </c>
      <c r="R12" s="160" t="str">
        <f>IF($B12="","",VLOOKUP($B12,馬匹・選手リスト!$J$4:$AA26,6,FALSE))</f>
        <v/>
      </c>
      <c r="S12" s="160" t="str">
        <f>IF($B12="","",VLOOKUP($B12,馬匹・選手リスト!$J$4:$AA26,16,FALSE))</f>
        <v/>
      </c>
      <c r="T12" s="160" t="str">
        <f>IF($B12="","",VLOOKUP($B12,馬匹・選手リスト!$J$4:$AA26,17,FALSE))</f>
        <v/>
      </c>
      <c r="U12" s="160" t="str">
        <f>IF($B12="","",VLOOKUP($B12,馬匹・選手リスト!$J$4:$AA26,14,FALSE))</f>
        <v/>
      </c>
      <c r="V12" s="162" t="str">
        <f>IF($B12="","",VLOOKUP($B12,馬匹・選手リスト!$J$4:$AA26,15,FALSE))</f>
        <v/>
      </c>
      <c r="W12" s="153"/>
      <c r="X12" s="153"/>
      <c r="Y12" s="153"/>
      <c r="Z12" s="167"/>
      <c r="AA12" s="167"/>
      <c r="AB12" s="167"/>
      <c r="AC12" s="167"/>
    </row>
    <row r="13" spans="1:29" s="155" customFormat="1" ht="28.5" customHeight="1">
      <c r="A13" s="163"/>
      <c r="B13" s="164"/>
      <c r="C13" s="165">
        <v>4</v>
      </c>
      <c r="D13" s="159" t="s">
        <v>249</v>
      </c>
      <c r="E13" s="160" t="str">
        <f t="shared" si="0"/>
        <v/>
      </c>
      <c r="F13" s="160" t="str">
        <f>IF($A13="","",VLOOKUP($A13,馬匹・選手リスト!$A$4:$K30,3,FALSE))</f>
        <v/>
      </c>
      <c r="G13" s="160" t="str">
        <f>IF($A13="","",VLOOKUP($A13,馬匹・選手リスト!$A$4:$K30,4,FALSE))</f>
        <v/>
      </c>
      <c r="H13" s="160" t="str">
        <f>IF($A13="","",VLOOKUP($A13,馬匹・選手リスト!$A$4:$K30,7,FALSE))</f>
        <v/>
      </c>
      <c r="I13" s="160" t="str">
        <f>IF($B13="","",VLOOKUP($B13,馬匹・選手リスト!$J$4:$AA27,11,FALSE))</f>
        <v/>
      </c>
      <c r="J13" s="160" t="str">
        <f>IF($B13="","",VLOOKUP($B13,馬匹・選手リスト!$J$4:$AA27,2,FALSE))</f>
        <v/>
      </c>
      <c r="K13" s="160" t="str">
        <f>IF($B13="","",VLOOKUP($B13,馬匹・選手リスト!$J$4:$AA27,3,FALSE))</f>
        <v/>
      </c>
      <c r="L13" s="161" t="s">
        <v>225</v>
      </c>
      <c r="M13" s="160" t="str">
        <f>IF($B13="","",VLOOKUP($B13,馬匹・選手リスト!$J$4:$AA27,13,FALSE))</f>
        <v/>
      </c>
      <c r="N13" s="160" t="str">
        <f>IF($B13="","",VLOOKUP($B13,馬匹・選手リスト!$J$4:$AA27,4,FALSE))</f>
        <v/>
      </c>
      <c r="O13" s="162" t="str">
        <f>IF($B13="","",VLOOKUP($B13,馬匹・選手リスト!$J$4:$AA27,7,FALSE))</f>
        <v/>
      </c>
      <c r="P13" s="162" t="str">
        <f>IF($B13="","",VLOOKUP($B13,馬匹・選手リスト!$J$4:$AA27,5,FALSE))</f>
        <v/>
      </c>
      <c r="Q13" s="160" t="str">
        <f>IF($B13="","",VLOOKUP($B13,馬匹・選手リスト!$J$4:$AA27,8,FALSE))</f>
        <v/>
      </c>
      <c r="R13" s="160" t="str">
        <f>IF($B13="","",VLOOKUP($B13,馬匹・選手リスト!$J$4:$AA27,6,FALSE))</f>
        <v/>
      </c>
      <c r="S13" s="160" t="str">
        <f>IF($B13="","",VLOOKUP($B13,馬匹・選手リスト!$J$4:$AA27,16,FALSE))</f>
        <v/>
      </c>
      <c r="T13" s="160" t="str">
        <f>IF($B13="","",VLOOKUP($B13,馬匹・選手リスト!$J$4:$AA27,17,FALSE))</f>
        <v/>
      </c>
      <c r="U13" s="160" t="str">
        <f>IF($B13="","",VLOOKUP($B13,馬匹・選手リスト!$J$4:$AA27,14,FALSE))</f>
        <v/>
      </c>
      <c r="V13" s="162" t="str">
        <f>IF($B13="","",VLOOKUP($B13,馬匹・選手リスト!$J$4:$AA27,15,FALSE))</f>
        <v/>
      </c>
      <c r="W13" s="153"/>
      <c r="X13" s="153"/>
      <c r="Y13" s="153"/>
      <c r="Z13" s="167"/>
      <c r="AA13" s="167"/>
      <c r="AB13" s="167"/>
      <c r="AC13" s="167"/>
    </row>
    <row r="14" spans="1:29" s="155" customFormat="1" ht="28.5" customHeight="1">
      <c r="A14" s="163"/>
      <c r="B14" s="164"/>
      <c r="C14" s="165">
        <v>5</v>
      </c>
      <c r="D14" s="159" t="s">
        <v>249</v>
      </c>
      <c r="E14" s="160" t="str">
        <f t="shared" si="0"/>
        <v/>
      </c>
      <c r="F14" s="160" t="str">
        <f>IF($A14="","",VLOOKUP($A14,馬匹・選手リスト!$A$4:$K31,3,FALSE))</f>
        <v/>
      </c>
      <c r="G14" s="160" t="str">
        <f>IF($A14="","",VLOOKUP($A14,馬匹・選手リスト!$A$4:$K31,4,FALSE))</f>
        <v/>
      </c>
      <c r="H14" s="160" t="str">
        <f>IF($A14="","",VLOOKUP($A14,馬匹・選手リスト!$A$4:$K31,7,FALSE))</f>
        <v/>
      </c>
      <c r="I14" s="160" t="str">
        <f>IF($B14="","",VLOOKUP($B14,馬匹・選手リスト!$J$4:$AA28,11,FALSE))</f>
        <v/>
      </c>
      <c r="J14" s="160" t="str">
        <f>IF($B14="","",VLOOKUP($B14,馬匹・選手リスト!$J$4:$AA28,2,FALSE))</f>
        <v/>
      </c>
      <c r="K14" s="160" t="str">
        <f>IF($B14="","",VLOOKUP($B14,馬匹・選手リスト!$J$4:$AA28,3,FALSE))</f>
        <v/>
      </c>
      <c r="L14" s="161" t="s">
        <v>225</v>
      </c>
      <c r="M14" s="160" t="str">
        <f>IF($B14="","",VLOOKUP($B14,馬匹・選手リスト!$J$4:$AA28,13,FALSE))</f>
        <v/>
      </c>
      <c r="N14" s="160" t="str">
        <f>IF($B14="","",VLOOKUP($B14,馬匹・選手リスト!$J$4:$AA28,4,FALSE))</f>
        <v/>
      </c>
      <c r="O14" s="162" t="str">
        <f>IF($B14="","",VLOOKUP($B14,馬匹・選手リスト!$J$4:$AA28,7,FALSE))</f>
        <v/>
      </c>
      <c r="P14" s="162" t="str">
        <f>IF($B14="","",VLOOKUP($B14,馬匹・選手リスト!$J$4:$AA28,5,FALSE))</f>
        <v/>
      </c>
      <c r="Q14" s="160" t="str">
        <f>IF($B14="","",VLOOKUP($B14,馬匹・選手リスト!$J$4:$AA28,8,FALSE))</f>
        <v/>
      </c>
      <c r="R14" s="160" t="str">
        <f>IF($B14="","",VLOOKUP($B14,馬匹・選手リスト!$J$4:$AA28,6,FALSE))</f>
        <v/>
      </c>
      <c r="S14" s="160" t="str">
        <f>IF($B14="","",VLOOKUP($B14,馬匹・選手リスト!$J$4:$AA28,16,FALSE))</f>
        <v/>
      </c>
      <c r="T14" s="160" t="str">
        <f>IF($B14="","",VLOOKUP($B14,馬匹・選手リスト!$J$4:$AA28,17,FALSE))</f>
        <v/>
      </c>
      <c r="U14" s="160" t="str">
        <f>IF($B14="","",VLOOKUP($B14,馬匹・選手リスト!$J$4:$AA28,14,FALSE))</f>
        <v/>
      </c>
      <c r="V14" s="162" t="str">
        <f>IF($B14="","",VLOOKUP($B14,馬匹・選手リスト!$J$4:$AA28,15,FALSE))</f>
        <v/>
      </c>
      <c r="W14" s="153"/>
      <c r="X14" s="153"/>
      <c r="Y14" s="153"/>
      <c r="Z14" s="167"/>
      <c r="AA14" s="154"/>
      <c r="AB14" s="154"/>
      <c r="AC14" s="154"/>
    </row>
    <row r="15" spans="1:29" s="155" customFormat="1" ht="28.5" customHeight="1">
      <c r="A15" s="163"/>
      <c r="B15" s="164"/>
      <c r="C15" s="165">
        <v>6</v>
      </c>
      <c r="D15" s="159" t="s">
        <v>249</v>
      </c>
      <c r="E15" s="160" t="str">
        <f t="shared" si="0"/>
        <v/>
      </c>
      <c r="F15" s="160" t="str">
        <f>IF($A15="","",VLOOKUP($A15,馬匹・選手リスト!$A$4:$K32,3,FALSE))</f>
        <v/>
      </c>
      <c r="G15" s="160" t="str">
        <f>IF($A15="","",VLOOKUP($A15,馬匹・選手リスト!$A$4:$K32,4,FALSE))</f>
        <v/>
      </c>
      <c r="H15" s="160" t="str">
        <f>IF($A15="","",VLOOKUP($A15,馬匹・選手リスト!$A$4:$K32,7,FALSE))</f>
        <v/>
      </c>
      <c r="I15" s="160" t="str">
        <f>IF($B15="","",VLOOKUP($B15,馬匹・選手リスト!$J$4:$AA29,11,FALSE))</f>
        <v/>
      </c>
      <c r="J15" s="160" t="str">
        <f>IF($B15="","",VLOOKUP($B15,馬匹・選手リスト!$J$4:$AA29,2,FALSE))</f>
        <v/>
      </c>
      <c r="K15" s="160" t="str">
        <f>IF($B15="","",VLOOKUP($B15,馬匹・選手リスト!$J$4:$AA29,3,FALSE))</f>
        <v/>
      </c>
      <c r="L15" s="161" t="s">
        <v>225</v>
      </c>
      <c r="M15" s="160" t="str">
        <f>IF($B15="","",VLOOKUP($B15,馬匹・選手リスト!$J$4:$AA29,13,FALSE))</f>
        <v/>
      </c>
      <c r="N15" s="160" t="str">
        <f>IF($B15="","",VLOOKUP($B15,馬匹・選手リスト!$J$4:$AA29,4,FALSE))</f>
        <v/>
      </c>
      <c r="O15" s="162" t="str">
        <f>IF($B15="","",VLOOKUP($B15,馬匹・選手リスト!$J$4:$AA29,7,FALSE))</f>
        <v/>
      </c>
      <c r="P15" s="162" t="str">
        <f>IF($B15="","",VLOOKUP($B15,馬匹・選手リスト!$J$4:$AA29,5,FALSE))</f>
        <v/>
      </c>
      <c r="Q15" s="160" t="str">
        <f>IF($B15="","",VLOOKUP($B15,馬匹・選手リスト!$J$4:$AA29,8,FALSE))</f>
        <v/>
      </c>
      <c r="R15" s="160" t="str">
        <f>IF($B15="","",VLOOKUP($B15,馬匹・選手リスト!$J$4:$AA29,6,FALSE))</f>
        <v/>
      </c>
      <c r="S15" s="160" t="str">
        <f>IF($B15="","",VLOOKUP($B15,馬匹・選手リスト!$J$4:$AA29,16,FALSE))</f>
        <v/>
      </c>
      <c r="T15" s="160" t="str">
        <f>IF($B15="","",VLOOKUP($B15,馬匹・選手リスト!$J$4:$AA29,17,FALSE))</f>
        <v/>
      </c>
      <c r="U15" s="160" t="str">
        <f>IF($B15="","",VLOOKUP($B15,馬匹・選手リスト!$J$4:$AA29,14,FALSE))</f>
        <v/>
      </c>
      <c r="V15" s="162" t="str">
        <f>IF($B15="","",VLOOKUP($B15,馬匹・選手リスト!$J$4:$AA29,15,FALSE))</f>
        <v/>
      </c>
      <c r="W15" s="153"/>
      <c r="X15" s="153"/>
      <c r="Y15" s="153"/>
      <c r="Z15" s="167"/>
      <c r="AA15" s="167"/>
      <c r="AB15" s="167"/>
      <c r="AC15" s="167"/>
    </row>
    <row r="16" spans="1:29" s="155" customFormat="1" ht="28.5" customHeight="1">
      <c r="A16" s="163"/>
      <c r="B16" s="164"/>
      <c r="C16" s="165">
        <v>7</v>
      </c>
      <c r="D16" s="159" t="s">
        <v>249</v>
      </c>
      <c r="E16" s="160" t="str">
        <f t="shared" si="0"/>
        <v/>
      </c>
      <c r="F16" s="160" t="str">
        <f>IF($A16="","",VLOOKUP($A16,馬匹・選手リスト!$A$4:$K33,3,FALSE))</f>
        <v/>
      </c>
      <c r="G16" s="160" t="str">
        <f>IF($A16="","",VLOOKUP($A16,馬匹・選手リスト!$A$4:$K33,4,FALSE))</f>
        <v/>
      </c>
      <c r="H16" s="160" t="str">
        <f>IF($A16="","",VLOOKUP($A16,馬匹・選手リスト!$A$4:$K33,7,FALSE))</f>
        <v/>
      </c>
      <c r="I16" s="160" t="str">
        <f>IF($B16="","",VLOOKUP($B16,馬匹・選手リスト!$J$4:$AA30,11,FALSE))</f>
        <v/>
      </c>
      <c r="J16" s="160" t="str">
        <f>IF($B16="","",VLOOKUP($B16,馬匹・選手リスト!$J$4:$AA30,2,FALSE))</f>
        <v/>
      </c>
      <c r="K16" s="160" t="str">
        <f>IF($B16="","",VLOOKUP($B16,馬匹・選手リスト!$J$4:$AA30,3,FALSE))</f>
        <v/>
      </c>
      <c r="L16" s="161" t="s">
        <v>225</v>
      </c>
      <c r="M16" s="160" t="str">
        <f>IF($B16="","",VLOOKUP($B16,馬匹・選手リスト!$J$4:$AA30,13,FALSE))</f>
        <v/>
      </c>
      <c r="N16" s="160" t="str">
        <f>IF($B16="","",VLOOKUP($B16,馬匹・選手リスト!$J$4:$AA30,4,FALSE))</f>
        <v/>
      </c>
      <c r="O16" s="162" t="str">
        <f>IF($B16="","",VLOOKUP($B16,馬匹・選手リスト!$J$4:$AA30,7,FALSE))</f>
        <v/>
      </c>
      <c r="P16" s="162" t="str">
        <f>IF($B16="","",VLOOKUP($B16,馬匹・選手リスト!$J$4:$AA30,5,FALSE))</f>
        <v/>
      </c>
      <c r="Q16" s="160" t="str">
        <f>IF($B16="","",VLOOKUP($B16,馬匹・選手リスト!$J$4:$AA30,8,FALSE))</f>
        <v/>
      </c>
      <c r="R16" s="160" t="str">
        <f>IF($B16="","",VLOOKUP($B16,馬匹・選手リスト!$J$4:$AA30,6,FALSE))</f>
        <v/>
      </c>
      <c r="S16" s="160" t="str">
        <f>IF($B16="","",VLOOKUP($B16,馬匹・選手リスト!$J$4:$AA30,16,FALSE))</f>
        <v/>
      </c>
      <c r="T16" s="160" t="str">
        <f>IF($B16="","",VLOOKUP($B16,馬匹・選手リスト!$J$4:$AA30,17,FALSE))</f>
        <v/>
      </c>
      <c r="U16" s="160" t="str">
        <f>IF($B16="","",VLOOKUP($B16,馬匹・選手リスト!$J$4:$AA30,14,FALSE))</f>
        <v/>
      </c>
      <c r="V16" s="162" t="str">
        <f>IF($B16="","",VLOOKUP($B16,馬匹・選手リスト!$J$4:$AA30,15,FALSE))</f>
        <v/>
      </c>
      <c r="W16" s="153"/>
      <c r="X16" s="153"/>
      <c r="Y16" s="153"/>
      <c r="Z16" s="167"/>
      <c r="AA16" s="167"/>
      <c r="AB16" s="167"/>
      <c r="AC16" s="167"/>
    </row>
    <row r="17" spans="1:38" s="155" customFormat="1" ht="28.5" customHeight="1">
      <c r="A17" s="163"/>
      <c r="B17" s="164"/>
      <c r="C17" s="165">
        <v>8</v>
      </c>
      <c r="D17" s="159" t="s">
        <v>249</v>
      </c>
      <c r="E17" s="160" t="str">
        <f t="shared" si="0"/>
        <v/>
      </c>
      <c r="F17" s="160" t="str">
        <f>IF($A17="","",VLOOKUP($A17,馬匹・選手リスト!$A$4:$K34,3,FALSE))</f>
        <v/>
      </c>
      <c r="G17" s="160" t="str">
        <f>IF($A17="","",VLOOKUP($A17,馬匹・選手リスト!$A$4:$K34,4,FALSE))</f>
        <v/>
      </c>
      <c r="H17" s="160" t="str">
        <f>IF($A17="","",VLOOKUP($A17,馬匹・選手リスト!$A$4:$K34,7,FALSE))</f>
        <v/>
      </c>
      <c r="I17" s="160" t="str">
        <f>IF($B17="","",VLOOKUP($B17,馬匹・選手リスト!$J$4:$AA31,11,FALSE))</f>
        <v/>
      </c>
      <c r="J17" s="160" t="str">
        <f>IF($B17="","",VLOOKUP($B17,馬匹・選手リスト!$J$4:$AA31,2,FALSE))</f>
        <v/>
      </c>
      <c r="K17" s="160" t="str">
        <f>IF($B17="","",VLOOKUP($B17,馬匹・選手リスト!$J$4:$AA31,3,FALSE))</f>
        <v/>
      </c>
      <c r="L17" s="161" t="s">
        <v>225</v>
      </c>
      <c r="M17" s="160" t="str">
        <f>IF($B17="","",VLOOKUP($B17,馬匹・選手リスト!$J$4:$AA31,13,FALSE))</f>
        <v/>
      </c>
      <c r="N17" s="160" t="str">
        <f>IF($B17="","",VLOOKUP($B17,馬匹・選手リスト!$J$4:$AA31,4,FALSE))</f>
        <v/>
      </c>
      <c r="O17" s="162" t="str">
        <f>IF($B17="","",VLOOKUP($B17,馬匹・選手リスト!$J$4:$AA31,7,FALSE))</f>
        <v/>
      </c>
      <c r="P17" s="162" t="str">
        <f>IF($B17="","",VLOOKUP($B17,馬匹・選手リスト!$J$4:$AA31,5,FALSE))</f>
        <v/>
      </c>
      <c r="Q17" s="160" t="str">
        <f>IF($B17="","",VLOOKUP($B17,馬匹・選手リスト!$J$4:$AA31,8,FALSE))</f>
        <v/>
      </c>
      <c r="R17" s="160" t="str">
        <f>IF($B17="","",VLOOKUP($B17,馬匹・選手リスト!$J$4:$AA31,6,FALSE))</f>
        <v/>
      </c>
      <c r="S17" s="160" t="str">
        <f>IF($B17="","",VLOOKUP($B17,馬匹・選手リスト!$J$4:$AA31,16,FALSE))</f>
        <v/>
      </c>
      <c r="T17" s="160" t="str">
        <f>IF($B17="","",VLOOKUP($B17,馬匹・選手リスト!$J$4:$AA31,17,FALSE))</f>
        <v/>
      </c>
      <c r="U17" s="160" t="str">
        <f>IF($B17="","",VLOOKUP($B17,馬匹・選手リスト!$J$4:$AA31,14,FALSE))</f>
        <v/>
      </c>
      <c r="V17" s="162" t="str">
        <f>IF($B17="","",VLOOKUP($B17,馬匹・選手リスト!$J$4:$AA31,15,FALSE))</f>
        <v/>
      </c>
      <c r="W17" s="153"/>
      <c r="X17" s="153"/>
      <c r="Y17" s="153"/>
      <c r="Z17" s="167"/>
      <c r="AA17" s="167"/>
      <c r="AB17" s="167"/>
      <c r="AC17" s="167"/>
    </row>
    <row r="18" spans="1:38" s="155" customFormat="1" ht="28.5" customHeight="1">
      <c r="A18" s="163"/>
      <c r="B18" s="164"/>
      <c r="C18" s="165">
        <v>9</v>
      </c>
      <c r="D18" s="159" t="s">
        <v>249</v>
      </c>
      <c r="E18" s="160" t="str">
        <f t="shared" si="0"/>
        <v/>
      </c>
      <c r="F18" s="160" t="str">
        <f>IF($A18="","",VLOOKUP($A18,馬匹・選手リスト!$A$4:$K35,3,FALSE))</f>
        <v/>
      </c>
      <c r="G18" s="160" t="str">
        <f>IF($A18="","",VLOOKUP($A18,馬匹・選手リスト!$A$4:$K35,4,FALSE))</f>
        <v/>
      </c>
      <c r="H18" s="160" t="str">
        <f>IF($A18="","",VLOOKUP($A18,馬匹・選手リスト!$A$4:$K35,7,FALSE))</f>
        <v/>
      </c>
      <c r="I18" s="160" t="str">
        <f>IF($B18="","",VLOOKUP($B18,馬匹・選手リスト!$J$4:$AA32,11,FALSE))</f>
        <v/>
      </c>
      <c r="J18" s="160" t="str">
        <f>IF($B18="","",VLOOKUP($B18,馬匹・選手リスト!$J$4:$AA32,2,FALSE))</f>
        <v/>
      </c>
      <c r="K18" s="160" t="str">
        <f>IF($B18="","",VLOOKUP($B18,馬匹・選手リスト!$J$4:$AA32,3,FALSE))</f>
        <v/>
      </c>
      <c r="L18" s="161" t="s">
        <v>225</v>
      </c>
      <c r="M18" s="160" t="str">
        <f>IF($B18="","",VLOOKUP($B18,馬匹・選手リスト!$J$4:$AA32,13,FALSE))</f>
        <v/>
      </c>
      <c r="N18" s="160" t="str">
        <f>IF($B18="","",VLOOKUP($B18,馬匹・選手リスト!$J$4:$AA32,4,FALSE))</f>
        <v/>
      </c>
      <c r="O18" s="162" t="str">
        <f>IF($B18="","",VLOOKUP($B18,馬匹・選手リスト!$J$4:$AA32,7,FALSE))</f>
        <v/>
      </c>
      <c r="P18" s="162" t="str">
        <f>IF($B18="","",VLOOKUP($B18,馬匹・選手リスト!$J$4:$AA32,5,FALSE))</f>
        <v/>
      </c>
      <c r="Q18" s="160" t="str">
        <f>IF($B18="","",VLOOKUP($B18,馬匹・選手リスト!$J$4:$AA32,8,FALSE))</f>
        <v/>
      </c>
      <c r="R18" s="160" t="str">
        <f>IF($B18="","",VLOOKUP($B18,馬匹・選手リスト!$J$4:$AA32,6,FALSE))</f>
        <v/>
      </c>
      <c r="S18" s="160" t="str">
        <f>IF($B18="","",VLOOKUP($B18,馬匹・選手リスト!$J$4:$AA32,16,FALSE))</f>
        <v/>
      </c>
      <c r="T18" s="160" t="str">
        <f>IF($B18="","",VLOOKUP($B18,馬匹・選手リスト!$J$4:$AA32,17,FALSE))</f>
        <v/>
      </c>
      <c r="U18" s="160" t="str">
        <f>IF($B18="","",VLOOKUP($B18,馬匹・選手リスト!$J$4:$AA32,14,FALSE))</f>
        <v/>
      </c>
      <c r="V18" s="162" t="str">
        <f>IF($B18="","",VLOOKUP($B18,馬匹・選手リスト!$J$4:$AA32,15,FALSE))</f>
        <v/>
      </c>
      <c r="W18" s="153"/>
      <c r="X18" s="153"/>
      <c r="Y18" s="153"/>
      <c r="Z18" s="167"/>
      <c r="AA18" s="154"/>
      <c r="AB18" s="154"/>
      <c r="AC18" s="154"/>
    </row>
    <row r="19" spans="1:38" s="155" customFormat="1" ht="28.5" customHeight="1" thickBot="1">
      <c r="A19" s="168"/>
      <c r="B19" s="169"/>
      <c r="C19" s="170">
        <v>10</v>
      </c>
      <c r="D19" s="171" t="s">
        <v>249</v>
      </c>
      <c r="E19" s="180" t="str">
        <f t="shared" si="0"/>
        <v/>
      </c>
      <c r="F19" s="180" t="str">
        <f>IF($A19="","",VLOOKUP($A19,馬匹・選手リスト!$A$4:$K36,3,FALSE))</f>
        <v/>
      </c>
      <c r="G19" s="180" t="str">
        <f>IF($A19="","",VLOOKUP($A19,馬匹・選手リスト!$A$4:$K36,4,FALSE))</f>
        <v/>
      </c>
      <c r="H19" s="180" t="str">
        <f>IF($A19="","",VLOOKUP($A19,馬匹・選手リスト!$A$4:$K36,7,FALSE))</f>
        <v/>
      </c>
      <c r="I19" s="180" t="str">
        <f>IF($B19="","",VLOOKUP($B19,馬匹・選手リスト!$J$4:$AA33,11,FALSE))</f>
        <v/>
      </c>
      <c r="J19" s="180" t="str">
        <f>IF($B19="","",VLOOKUP($B19,馬匹・選手リスト!$J$4:$AA33,2,FALSE))</f>
        <v/>
      </c>
      <c r="K19" s="180" t="str">
        <f>IF($B19="","",VLOOKUP($B19,馬匹・選手リスト!$J$4:$AA33,3,FALSE))</f>
        <v/>
      </c>
      <c r="L19" s="172" t="s">
        <v>225</v>
      </c>
      <c r="M19" s="180" t="str">
        <f>IF($B19="","",VLOOKUP($B19,馬匹・選手リスト!$J$4:$AA33,13,FALSE))</f>
        <v/>
      </c>
      <c r="N19" s="180" t="str">
        <f>IF($B19="","",VLOOKUP($B19,馬匹・選手リスト!$J$4:$AA33,4,FALSE))</f>
        <v/>
      </c>
      <c r="O19" s="182" t="str">
        <f>IF($B19="","",VLOOKUP($B19,馬匹・選手リスト!$J$4:$AA33,7,FALSE))</f>
        <v/>
      </c>
      <c r="P19" s="182" t="str">
        <f>IF($B19="","",VLOOKUP($B19,馬匹・選手リスト!$J$4:$AA33,5,FALSE))</f>
        <v/>
      </c>
      <c r="Q19" s="180" t="str">
        <f>IF($B19="","",VLOOKUP($B19,馬匹・選手リスト!$J$4:$AA33,8,FALSE))</f>
        <v/>
      </c>
      <c r="R19" s="180" t="str">
        <f>IF($B19="","",VLOOKUP($B19,馬匹・選手リスト!$J$4:$AA33,6,FALSE))</f>
        <v/>
      </c>
      <c r="S19" s="180" t="str">
        <f>IF($B19="","",VLOOKUP($B19,馬匹・選手リスト!$J$4:$AA33,16,FALSE))</f>
        <v/>
      </c>
      <c r="T19" s="180" t="str">
        <f>IF($B19="","",VLOOKUP($B19,馬匹・選手リスト!$J$4:$AA33,17,FALSE))</f>
        <v/>
      </c>
      <c r="U19" s="180" t="str">
        <f>IF($B19="","",VLOOKUP($B19,馬匹・選手リスト!$J$4:$AA33,14,FALSE))</f>
        <v/>
      </c>
      <c r="V19" s="182" t="str">
        <f>IF($B19="","",VLOOKUP($B19,馬匹・選手リスト!$J$4:$AA33,15,FALSE))</f>
        <v/>
      </c>
      <c r="W19" s="153"/>
      <c r="X19" s="153"/>
      <c r="Y19" s="153"/>
      <c r="Z19" s="167"/>
      <c r="AA19" s="167"/>
      <c r="AB19" s="167"/>
      <c r="AC19" s="167"/>
    </row>
    <row r="20" spans="1:38" ht="27.75" customHeight="1">
      <c r="AI20" s="153"/>
      <c r="AJ20" s="153"/>
      <c r="AK20" s="153"/>
      <c r="AL20" s="141"/>
    </row>
    <row r="21" spans="1:38" ht="27" customHeight="1">
      <c r="D21" s="179" t="s">
        <v>226</v>
      </c>
      <c r="F21" s="135"/>
    </row>
  </sheetData>
  <mergeCells count="27">
    <mergeCell ref="V7:V8"/>
    <mergeCell ref="Q7:Q8"/>
    <mergeCell ref="T4:V4"/>
    <mergeCell ref="D5:E5"/>
    <mergeCell ref="F5:G5"/>
    <mergeCell ref="I5:K5"/>
    <mergeCell ref="J7:J8"/>
    <mergeCell ref="R4:S4"/>
    <mergeCell ref="K7:K8"/>
    <mergeCell ref="L7:M8"/>
    <mergeCell ref="N7:N8"/>
    <mergeCell ref="O7:O8"/>
    <mergeCell ref="P7:P8"/>
    <mergeCell ref="R7:R8"/>
    <mergeCell ref="S7:S8"/>
    <mergeCell ref="T7:T8"/>
    <mergeCell ref="U7:U8"/>
    <mergeCell ref="C7:C8"/>
    <mergeCell ref="D7:D8"/>
    <mergeCell ref="E7:E8"/>
    <mergeCell ref="F7:H7"/>
    <mergeCell ref="I7:I8"/>
    <mergeCell ref="D3:E3"/>
    <mergeCell ref="F3:G3"/>
    <mergeCell ref="D4:E4"/>
    <mergeCell ref="F4:G4"/>
    <mergeCell ref="I4:K4"/>
  </mergeCells>
  <phoneticPr fontId="3"/>
  <conditionalFormatting sqref="F4:G5">
    <cfRule type="cellIs" dxfId="0" priority="1" operator="equal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6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A38B7B-7C46-DC4D-9460-9021D1E5517D}">
  <sheetPr>
    <tabColor rgb="FFCCFFFF"/>
  </sheetPr>
  <dimension ref="A1:J27"/>
  <sheetViews>
    <sheetView zoomScaleNormal="100" workbookViewId="0">
      <selection activeCell="H8" sqref="H8"/>
    </sheetView>
  </sheetViews>
  <sheetFormatPr defaultColWidth="11.25" defaultRowHeight="19.5"/>
  <cols>
    <col min="1" max="1" width="2" style="4" customWidth="1"/>
    <col min="2" max="2" width="17.5" style="4" customWidth="1"/>
    <col min="3" max="4" width="11.25" style="4"/>
    <col min="5" max="5" width="3.5" style="4" customWidth="1"/>
    <col min="6" max="6" width="18.125" style="4" customWidth="1"/>
    <col min="7" max="7" width="3.875" style="4" customWidth="1"/>
    <col min="8" max="8" width="18.75" style="4" customWidth="1"/>
    <col min="9" max="9" width="31.875" style="4" bestFit="1" customWidth="1"/>
    <col min="10" max="10" width="18.75" style="4" customWidth="1"/>
    <col min="11" max="16384" width="11.25" style="4"/>
  </cols>
  <sheetData>
    <row r="1" spans="1:10" ht="33">
      <c r="A1" s="316" t="s">
        <v>256</v>
      </c>
      <c r="B1" s="316"/>
      <c r="C1" s="316"/>
      <c r="D1" s="316"/>
      <c r="E1" s="316"/>
      <c r="F1" s="316"/>
      <c r="G1" s="316"/>
    </row>
    <row r="2" spans="1:10" ht="28.5">
      <c r="A2" s="317" t="s">
        <v>0</v>
      </c>
      <c r="B2" s="317"/>
      <c r="C2" s="317"/>
      <c r="D2" s="317"/>
      <c r="E2" s="317"/>
      <c r="F2" s="317"/>
      <c r="G2" s="317"/>
      <c r="H2" s="315" t="s">
        <v>129</v>
      </c>
      <c r="I2" s="315"/>
      <c r="J2" s="315"/>
    </row>
    <row r="3" spans="1:10">
      <c r="A3" s="20"/>
      <c r="B3" s="21"/>
      <c r="C3" s="22"/>
      <c r="D3" s="22"/>
      <c r="E3" s="22"/>
      <c r="F3" s="22"/>
      <c r="G3" s="22"/>
    </row>
    <row r="4" spans="1:10" ht="22.5">
      <c r="A4" s="22"/>
      <c r="B4" s="23" t="s">
        <v>1</v>
      </c>
      <c r="C4" s="24" t="s">
        <v>2</v>
      </c>
      <c r="D4" s="22"/>
      <c r="E4" s="22"/>
      <c r="F4" s="22"/>
      <c r="G4" s="22"/>
      <c r="H4" s="35" t="s">
        <v>116</v>
      </c>
      <c r="I4" s="35" t="s">
        <v>117</v>
      </c>
      <c r="J4" s="35" t="s">
        <v>118</v>
      </c>
    </row>
    <row r="5" spans="1:10" ht="21.75" customHeight="1">
      <c r="A5" s="22"/>
      <c r="B5" s="25"/>
      <c r="C5" s="318" t="s">
        <v>3</v>
      </c>
      <c r="D5" s="318"/>
      <c r="G5" s="26"/>
      <c r="H5" s="37" t="s">
        <v>270</v>
      </c>
      <c r="I5" s="39" t="s">
        <v>267</v>
      </c>
      <c r="J5" s="38">
        <v>4000</v>
      </c>
    </row>
    <row r="6" spans="1:10" ht="21.75" customHeight="1">
      <c r="A6" s="22"/>
      <c r="B6" s="27" t="s">
        <v>4</v>
      </c>
      <c r="C6" s="319">
        <f>参加馬入厩届!$P$3</f>
        <v>0</v>
      </c>
      <c r="D6" s="319"/>
      <c r="G6" s="28"/>
      <c r="H6" s="37" t="s">
        <v>271</v>
      </c>
      <c r="I6" s="39" t="s">
        <v>268</v>
      </c>
      <c r="J6" s="38">
        <v>4000</v>
      </c>
    </row>
    <row r="7" spans="1:10" ht="21.75" customHeight="1">
      <c r="A7" s="22"/>
      <c r="B7" s="27" t="s">
        <v>5</v>
      </c>
      <c r="C7" s="320">
        <f>競技参加申込!$J$4</f>
        <v>0</v>
      </c>
      <c r="D7" s="320"/>
      <c r="G7" s="28"/>
      <c r="H7" s="37" t="s">
        <v>272</v>
      </c>
      <c r="I7" s="39" t="s">
        <v>269</v>
      </c>
      <c r="J7" s="38">
        <v>4000</v>
      </c>
    </row>
    <row r="8" spans="1:10" ht="21.75" customHeight="1">
      <c r="A8" s="22"/>
      <c r="B8" s="34" t="s">
        <v>3</v>
      </c>
      <c r="C8" s="321">
        <f>SUM(C6:C7)</f>
        <v>0</v>
      </c>
      <c r="D8" s="321"/>
      <c r="H8" s="37" t="s">
        <v>119</v>
      </c>
      <c r="I8" s="39" t="s">
        <v>244</v>
      </c>
      <c r="J8" s="38">
        <v>6000</v>
      </c>
    </row>
    <row r="9" spans="1:10" ht="21.75" customHeight="1">
      <c r="A9" s="22"/>
      <c r="B9" s="29"/>
      <c r="F9" s="30"/>
      <c r="H9" s="37" t="s">
        <v>120</v>
      </c>
      <c r="I9" s="39" t="s">
        <v>245</v>
      </c>
      <c r="J9" s="38">
        <v>6000</v>
      </c>
    </row>
    <row r="10" spans="1:10" ht="21.75" customHeight="1">
      <c r="A10" s="22"/>
      <c r="B10" s="22"/>
      <c r="C10" s="22"/>
      <c r="D10" s="22"/>
      <c r="E10" s="22"/>
      <c r="F10" s="22"/>
      <c r="G10" s="22"/>
      <c r="H10" s="37" t="s">
        <v>121</v>
      </c>
      <c r="I10" s="39" t="s">
        <v>258</v>
      </c>
      <c r="J10" s="38">
        <v>6000</v>
      </c>
    </row>
    <row r="11" spans="1:10" ht="21.75" customHeight="1">
      <c r="A11" s="22"/>
      <c r="B11" s="41"/>
      <c r="C11" s="22"/>
      <c r="D11" s="22"/>
      <c r="E11" s="22"/>
      <c r="F11" s="22"/>
      <c r="G11" s="22"/>
      <c r="H11" s="37" t="s">
        <v>122</v>
      </c>
      <c r="I11" s="39" t="s">
        <v>260</v>
      </c>
      <c r="J11" s="38">
        <v>6000</v>
      </c>
    </row>
    <row r="12" spans="1:10" ht="21.75" customHeight="1">
      <c r="A12" s="22"/>
      <c r="B12" s="22"/>
      <c r="C12" s="40"/>
      <c r="D12" s="324"/>
      <c r="E12" s="324"/>
      <c r="F12" s="22"/>
      <c r="H12" s="37" t="s">
        <v>123</v>
      </c>
      <c r="I12" s="39" t="s">
        <v>261</v>
      </c>
      <c r="J12" s="38">
        <v>10000</v>
      </c>
    </row>
    <row r="13" spans="1:10" ht="21.75" customHeight="1">
      <c r="A13" s="22"/>
      <c r="B13" s="42"/>
      <c r="C13" s="43"/>
      <c r="D13" s="30"/>
      <c r="E13" s="30"/>
      <c r="F13" s="22"/>
      <c r="H13" s="37" t="s">
        <v>124</v>
      </c>
      <c r="I13" s="39" t="s">
        <v>262</v>
      </c>
      <c r="J13" s="38">
        <v>10000</v>
      </c>
    </row>
    <row r="14" spans="1:10" ht="21.75" customHeight="1">
      <c r="A14" s="22"/>
      <c r="B14" s="42"/>
      <c r="C14" s="43"/>
      <c r="D14" s="30"/>
      <c r="E14" s="30"/>
      <c r="F14" s="22"/>
      <c r="H14" s="37" t="s">
        <v>125</v>
      </c>
      <c r="I14" s="39" t="s">
        <v>246</v>
      </c>
      <c r="J14" s="38">
        <v>6000</v>
      </c>
    </row>
    <row r="15" spans="1:10" ht="21.75" customHeight="1">
      <c r="A15" s="22"/>
      <c r="B15" s="42"/>
      <c r="C15" s="43"/>
      <c r="D15" s="30"/>
      <c r="E15" s="30"/>
      <c r="F15" s="22"/>
      <c r="H15" s="37" t="s">
        <v>242</v>
      </c>
      <c r="I15" s="39" t="s">
        <v>245</v>
      </c>
      <c r="J15" s="38">
        <v>6000</v>
      </c>
    </row>
    <row r="16" spans="1:10" ht="21.75" customHeight="1">
      <c r="A16" s="22"/>
      <c r="B16" s="42"/>
      <c r="C16" s="43"/>
      <c r="D16" s="44"/>
      <c r="E16" s="30"/>
      <c r="F16" s="22"/>
      <c r="H16" s="37" t="s">
        <v>243</v>
      </c>
      <c r="I16" s="39" t="s">
        <v>247</v>
      </c>
      <c r="J16" s="38">
        <v>6000</v>
      </c>
    </row>
    <row r="17" spans="1:10" ht="21.75" customHeight="1">
      <c r="A17" s="22"/>
      <c r="B17" s="22"/>
      <c r="C17" s="22"/>
      <c r="D17" s="31"/>
      <c r="E17" s="31"/>
      <c r="F17" s="31"/>
      <c r="G17" s="22"/>
      <c r="H17" s="37" t="s">
        <v>74</v>
      </c>
      <c r="I17" s="39" t="s">
        <v>248</v>
      </c>
      <c r="J17" s="38">
        <v>10000</v>
      </c>
    </row>
    <row r="18" spans="1:10" ht="21.75" customHeight="1">
      <c r="A18" s="22"/>
      <c r="B18" s="22"/>
      <c r="C18" s="22"/>
      <c r="D18" s="22"/>
      <c r="E18" s="22"/>
      <c r="F18" s="22"/>
      <c r="G18" s="22"/>
      <c r="H18" s="37" t="s">
        <v>75</v>
      </c>
      <c r="I18" s="39" t="s">
        <v>259</v>
      </c>
      <c r="J18" s="38">
        <v>6000</v>
      </c>
    </row>
    <row r="19" spans="1:10" ht="21.75" customHeight="1">
      <c r="A19" s="22"/>
      <c r="B19" s="23" t="s">
        <v>6</v>
      </c>
      <c r="C19" s="32"/>
      <c r="D19" s="32"/>
      <c r="E19" s="32"/>
      <c r="F19" s="32"/>
      <c r="G19" s="32"/>
      <c r="H19" s="37" t="s">
        <v>76</v>
      </c>
      <c r="I19" s="39" t="s">
        <v>263</v>
      </c>
      <c r="J19" s="38">
        <v>10000</v>
      </c>
    </row>
    <row r="20" spans="1:10" ht="21.75" customHeight="1">
      <c r="A20" s="22"/>
      <c r="B20" s="22"/>
      <c r="C20" s="325" t="s">
        <v>7</v>
      </c>
      <c r="D20" s="325"/>
      <c r="E20" s="323" t="str">
        <f>IF(参加団体情報!B3="","",参加団体情報!B3)</f>
        <v/>
      </c>
      <c r="F20" s="323"/>
      <c r="G20" s="33"/>
      <c r="H20" s="37" t="s">
        <v>77</v>
      </c>
      <c r="I20" s="39" t="s">
        <v>264</v>
      </c>
      <c r="J20" s="38">
        <v>10000</v>
      </c>
    </row>
    <row r="21" spans="1:10" ht="21.75" customHeight="1">
      <c r="A21" s="22"/>
      <c r="B21" s="22"/>
      <c r="C21" s="322" t="s">
        <v>8</v>
      </c>
      <c r="D21" s="322"/>
      <c r="E21" s="323" t="str">
        <f>IF(参加団体情報!B6="","",参加団体情報!B6)</f>
        <v/>
      </c>
      <c r="F21" s="323"/>
      <c r="G21" s="22"/>
      <c r="H21" s="183"/>
      <c r="I21" s="184"/>
      <c r="J21" s="184"/>
    </row>
    <row r="22" spans="1:10" ht="21.75" customHeight="1">
      <c r="A22" s="22"/>
      <c r="B22" s="22"/>
      <c r="C22" s="322" t="s">
        <v>9</v>
      </c>
      <c r="D22" s="322"/>
      <c r="E22" s="323" t="str">
        <f>IF(参加団体情報!B5="","",参加団体情報!B5)</f>
        <v/>
      </c>
      <c r="F22" s="323"/>
      <c r="G22" s="22"/>
      <c r="H22" s="183"/>
      <c r="I22" s="184"/>
      <c r="J22" s="184"/>
    </row>
    <row r="23" spans="1:10">
      <c r="H23" s="183"/>
      <c r="I23" s="184"/>
      <c r="J23" s="184"/>
    </row>
    <row r="24" spans="1:10">
      <c r="H24" s="183"/>
      <c r="I24" s="184"/>
      <c r="J24" s="184"/>
    </row>
    <row r="25" spans="1:10">
      <c r="H25" s="183"/>
      <c r="I25" s="184"/>
      <c r="J25" s="184"/>
    </row>
    <row r="26" spans="1:10">
      <c r="H26" s="183"/>
      <c r="I26" s="185"/>
      <c r="J26" s="186"/>
    </row>
    <row r="27" spans="1:10">
      <c r="H27" s="183"/>
      <c r="I27" s="185"/>
      <c r="J27" s="186"/>
    </row>
  </sheetData>
  <mergeCells count="14">
    <mergeCell ref="C7:D7"/>
    <mergeCell ref="C8:D8"/>
    <mergeCell ref="C22:D22"/>
    <mergeCell ref="E22:F22"/>
    <mergeCell ref="D12:E12"/>
    <mergeCell ref="C20:D20"/>
    <mergeCell ref="E20:F20"/>
    <mergeCell ref="C21:D21"/>
    <mergeCell ref="E21:F21"/>
    <mergeCell ref="H2:J2"/>
    <mergeCell ref="A1:G1"/>
    <mergeCell ref="A2:G2"/>
    <mergeCell ref="C5:D5"/>
    <mergeCell ref="C6:D6"/>
  </mergeCells>
  <phoneticPr fontId="3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A9CF9-68BB-4697-B34F-C3F3430B89EA}">
  <dimension ref="A2:A23"/>
  <sheetViews>
    <sheetView workbookViewId="0">
      <selection activeCell="A24" sqref="A24"/>
    </sheetView>
  </sheetViews>
  <sheetFormatPr defaultRowHeight="14.25"/>
  <cols>
    <col min="1" max="1" width="11" bestFit="1" customWidth="1"/>
  </cols>
  <sheetData>
    <row r="2" spans="1:1">
      <c r="A2" t="s">
        <v>153</v>
      </c>
    </row>
    <row r="3" spans="1:1">
      <c r="A3" t="s">
        <v>154</v>
      </c>
    </row>
    <row r="4" spans="1:1">
      <c r="A4" t="s">
        <v>155</v>
      </c>
    </row>
    <row r="5" spans="1:1">
      <c r="A5" t="s">
        <v>156</v>
      </c>
    </row>
    <row r="6" spans="1:1">
      <c r="A6" t="s">
        <v>157</v>
      </c>
    </row>
    <row r="7" spans="1:1">
      <c r="A7" t="s">
        <v>158</v>
      </c>
    </row>
    <row r="8" spans="1:1">
      <c r="A8" t="s">
        <v>159</v>
      </c>
    </row>
    <row r="9" spans="1:1">
      <c r="A9" t="s">
        <v>160</v>
      </c>
    </row>
    <row r="10" spans="1:1">
      <c r="A10" t="s">
        <v>161</v>
      </c>
    </row>
    <row r="11" spans="1:1">
      <c r="A11" t="s">
        <v>162</v>
      </c>
    </row>
    <row r="12" spans="1:1">
      <c r="A12" t="s">
        <v>163</v>
      </c>
    </row>
    <row r="13" spans="1:1">
      <c r="A13" t="s">
        <v>152</v>
      </c>
    </row>
    <row r="14" spans="1:1">
      <c r="A14" t="s">
        <v>164</v>
      </c>
    </row>
    <row r="15" spans="1:1">
      <c r="A15" t="s">
        <v>165</v>
      </c>
    </row>
    <row r="16" spans="1:1">
      <c r="A16" t="s">
        <v>166</v>
      </c>
    </row>
    <row r="17" spans="1:1">
      <c r="A17" t="s">
        <v>167</v>
      </c>
    </row>
    <row r="18" spans="1:1">
      <c r="A18" t="s">
        <v>168</v>
      </c>
    </row>
    <row r="19" spans="1:1">
      <c r="A19" t="s">
        <v>169</v>
      </c>
    </row>
    <row r="20" spans="1:1">
      <c r="A20" t="s">
        <v>170</v>
      </c>
    </row>
    <row r="21" spans="1:1">
      <c r="A21" t="s">
        <v>171</v>
      </c>
    </row>
    <row r="22" spans="1:1">
      <c r="A22" t="s">
        <v>172</v>
      </c>
    </row>
    <row r="23" spans="1:1">
      <c r="A23" t="s">
        <v>173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5</vt:i4>
      </vt:variant>
    </vt:vector>
  </HeadingPairs>
  <TitlesOfParts>
    <vt:vector size="13" baseType="lpstr">
      <vt:lpstr>入力方法</vt:lpstr>
      <vt:lpstr>参加団体情報</vt:lpstr>
      <vt:lpstr>馬匹・選手リスト</vt:lpstr>
      <vt:lpstr>参加馬入厩届</vt:lpstr>
      <vt:lpstr>競技参加申込</vt:lpstr>
      <vt:lpstr>RRC出場はこちらも入力</vt:lpstr>
      <vt:lpstr>集計表・競技情報</vt:lpstr>
      <vt:lpstr>選択肢</vt:lpstr>
      <vt:lpstr>RRC出場はこちらも入力!Print_Area</vt:lpstr>
      <vt:lpstr>競技参加申込!Print_Area</vt:lpstr>
      <vt:lpstr>参加団体情報!Print_Area</vt:lpstr>
      <vt:lpstr>集計表・競技情報!Print_Area</vt:lpstr>
      <vt:lpstr>競技参加申込!Print_Titles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Hirono Megumi</dc:creator>
  <cp:keywords/>
  <dc:description/>
  <cp:lastModifiedBy>赳 赤澤</cp:lastModifiedBy>
  <cp:revision/>
  <cp:lastPrinted>2024-10-11T09:27:13Z</cp:lastPrinted>
  <dcterms:created xsi:type="dcterms:W3CDTF">2020-08-09T12:35:14Z</dcterms:created>
  <dcterms:modified xsi:type="dcterms:W3CDTF">2025-05-08T20:12:06Z</dcterms:modified>
  <cp:category/>
  <cp:contentStatus/>
</cp:coreProperties>
</file>